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判定" sheetId="1" state="visible" r:id="rId1"/>
    <sheet xmlns:r="http://schemas.openxmlformats.org/officeDocument/2006/relationships" name="2_地点別" sheetId="2" state="visible" r:id="rId2"/>
    <sheet xmlns:r="http://schemas.openxmlformats.org/officeDocument/2006/relationships" name="3_失敗例" sheetId="3" state="visible" r:id="rId3"/>
    <sheet xmlns:r="http://schemas.openxmlformats.org/officeDocument/2006/relationships" name="4_日の入り" sheetId="4" state="visible" r:id="rId4"/>
    <sheet xmlns:r="http://schemas.openxmlformats.org/officeDocument/2006/relationships" name="5_薄明の終わり" sheetId="5" state="visible" r:id="rId5"/>
    <sheet xmlns:r="http://schemas.openxmlformats.org/officeDocument/2006/relationships" name="6_休日" sheetId="6" state="visible" r:id="rId6"/>
    <sheet xmlns:r="http://schemas.openxmlformats.org/officeDocument/2006/relationships" name="7_使い方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"/>
    <numFmt numFmtId="166" formatCode="yyyy/m/d"/>
  </numFmts>
  <fonts count="3">
    <font>
      <name val="Calibri"/>
      <family val="2"/>
      <color theme="1"/>
      <sz val="11"/>
      <scheme val="minor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2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4" borderId="0" pivotButton="0" quotePrefix="0" xfId="0"/>
    <xf numFmtId="20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66" fontId="0" fillId="0" borderId="1" pivotButton="0" quotePrefix="0" xfId="0"/>
    <xf numFmtId="20" fontId="0" fillId="0" borderId="1" applyAlignment="1" pivotButton="0" quotePrefix="0" xfId="0">
      <alignment horizontal="center" vertical="center"/>
    </xf>
    <xf numFmtId="165" fontId="0" fillId="0" borderId="0" pivotButton="0" quotePrefix="0" xfId="0"/>
    <xf numFmtId="20" fontId="0" fillId="0" borderId="0" pivotButton="0" quotePrefix="0" xfId="0"/>
    <xf numFmtId="49" fontId="0" fillId="0" borderId="0" applyAlignment="1" pivotButton="0" quotePrefix="0" xfId="0">
      <alignment horizontal="right"/>
    </xf>
    <xf numFmtId="49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166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4">
    <dxf>
      <font>
        <color rgb="00FFFFFF"/>
      </font>
      <fill>
        <patternFill patternType="solid">
          <fgColor rgb="00595959"/>
          <bgColor rgb="00595959"/>
        </patternFill>
      </fill>
    </dxf>
    <dxf>
      <fill>
        <patternFill patternType="solid">
          <fgColor rgb="00DCE8F7"/>
          <bgColor rgb="00DCE8F7"/>
        </patternFill>
      </fill>
    </dxf>
    <dxf>
      <fill>
        <patternFill patternType="solid">
          <fgColor rgb="00E3F1E6"/>
          <bgColor rgb="00E3F1E6"/>
        </patternFill>
      </fill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3"/>
  <sheetViews>
    <sheetView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30" customWidth="1" min="4" max="4"/>
    <col width="12" customWidth="1" min="5" max="5"/>
    <col width="16" customWidth="1" min="6" max="6"/>
    <col width="12" customWidth="1" min="7" max="7"/>
    <col width="14" customWidth="1" min="8" max="8"/>
    <col width="14" customWidth="1" min="9" max="9"/>
  </cols>
  <sheetData>
    <row r="1">
      <c r="A1" s="1" t="inlineStr">
        <is>
          <t>定時に会社を出ると、日の入りの前か後か。黄色の2つを選ぶ</t>
        </is>
      </c>
    </row>
    <row r="2">
      <c r="D2" s="2" t="inlineStr">
        <is>
          <t>集計</t>
        </is>
      </c>
    </row>
    <row r="3">
      <c r="A3" s="3" t="inlineStr">
        <is>
          <t>地点</t>
        </is>
      </c>
      <c r="B3" s="4" t="inlineStr">
        <is>
          <t>東京</t>
        </is>
      </c>
      <c r="D3" s="3" t="inlineStr">
        <is>
          <t>日の入りより前に出られる日</t>
        </is>
      </c>
      <c r="E3" s="5">
        <f>COUNTIF($F$19:$F$383,"沈む前")</f>
        <v/>
      </c>
    </row>
    <row r="4">
      <c r="A4" s="3" t="inlineStr">
        <is>
          <t>退社する時刻</t>
        </is>
      </c>
      <c r="B4" s="6" t="n">
        <v>0.7083333333333334</v>
      </c>
      <c r="D4" s="3" t="inlineStr">
        <is>
          <t>日の入りより後に出る日</t>
        </is>
      </c>
      <c r="E4" s="5">
        <f>COUNTIF($F$19:$F$383,"薄明")+COUNTIF($F$19:$F$383,"暗い")</f>
        <v/>
      </c>
    </row>
    <row r="5">
      <c r="A5" s="3" t="inlineStr">
        <is>
          <t>年</t>
        </is>
      </c>
      <c r="B5" s="7" t="n">
        <v>2026</v>
      </c>
      <c r="D5" s="3" t="inlineStr">
        <is>
          <t>そのうち灯りが要る暗さの日</t>
        </is>
      </c>
      <c r="E5" s="5">
        <f>COUNTIF($F$19:$F$383,"暗い")</f>
        <v/>
      </c>
    </row>
    <row r="6">
      <c r="A6" t="inlineStr">
        <is>
          <t>地点の列</t>
        </is>
      </c>
      <c r="B6" s="8">
        <f>MATCH($B$3,'4_日の入り'!$B$3:$AX$3,0)</f>
        <v/>
      </c>
      <c r="D6" s="3" t="inlineStr">
        <is>
          <t>平日の日数</t>
        </is>
      </c>
      <c r="E6" s="5">
        <f>SUM($C$19:$C$383)</f>
        <v/>
      </c>
    </row>
    <row r="7">
      <c r="A7" t="inlineStr">
        <is>
          <t>2026年の値だけ</t>
        </is>
      </c>
      <c r="D7" s="3" t="inlineStr">
        <is>
          <t>平日のうち日の入り後に出る日</t>
        </is>
      </c>
      <c r="E7" s="5">
        <f>COUNTIFS($C$19:$C$383,1,$F$19:$F$383,"&lt;&gt;沈む前")</f>
        <v/>
      </c>
    </row>
    <row r="8">
      <c r="D8" s="3" t="inlineStr">
        <is>
          <t>平日のうち暗い日</t>
        </is>
      </c>
      <c r="E8" s="5">
        <f>COUNTIFS($C$19:$C$383,1,$F$19:$F$383,"暗い")</f>
        <v/>
      </c>
    </row>
    <row r="9">
      <c r="D9" s="3" t="inlineStr">
        <is>
          <t>一番早い日の入り</t>
        </is>
      </c>
      <c r="E9" s="9">
        <f>MIN($D$19:$D$383)</f>
        <v/>
      </c>
    </row>
    <row r="10">
      <c r="D10" s="3" t="inlineStr">
        <is>
          <t>その時刻になる最初の日</t>
        </is>
      </c>
      <c r="E10" s="10">
        <f>MIN($G$19:$G$383)</f>
        <v/>
      </c>
    </row>
    <row r="11">
      <c r="D11" s="3" t="inlineStr">
        <is>
          <t>その時刻になる最後の日</t>
        </is>
      </c>
      <c r="E11" s="10">
        <f>MAX($G$19:$G$383)</f>
        <v/>
      </c>
    </row>
    <row r="12">
      <c r="D12" s="3" t="inlineStr">
        <is>
          <t>冬至（12月22日）の日の入り</t>
        </is>
      </c>
      <c r="E12" s="9">
        <f>INDEX($D$19:$D$383,MATCH(DATE($B$5,12,22),$A$19:$A$383,0))</f>
        <v/>
      </c>
    </row>
    <row r="13">
      <c r="D13" s="3" t="inlineStr">
        <is>
          <t>秋に日の入り後になる最初の日</t>
        </is>
      </c>
      <c r="E13" s="10">
        <f>IF(COUNT($H$19:$H$383)=0,"なし",MIN($H$19:$H$383))</f>
        <v/>
      </c>
    </row>
    <row r="14">
      <c r="D14" s="3" t="inlineStr">
        <is>
          <t>春に日の入り後になる最後の日</t>
        </is>
      </c>
      <c r="E14" s="10">
        <f>IF(COUNT($I$19:$I$383)=0,"なし",MAX($I$19:$I$383))</f>
        <v/>
      </c>
    </row>
    <row r="18">
      <c r="A18" s="11" t="inlineStr">
        <is>
          <t>日付</t>
        </is>
      </c>
      <c r="B18" s="11" t="inlineStr">
        <is>
          <t>曜日</t>
        </is>
      </c>
      <c r="C18" s="11" t="inlineStr">
        <is>
          <t>平日</t>
        </is>
      </c>
      <c r="D18" s="11" t="inlineStr">
        <is>
          <t>日の入り</t>
        </is>
      </c>
      <c r="E18" s="11" t="inlineStr">
        <is>
          <t>薄明の終わり</t>
        </is>
      </c>
      <c r="F18" s="11" t="inlineStr">
        <is>
          <t>その時刻に出ると</t>
        </is>
      </c>
      <c r="G18" s="11" t="inlineStr">
        <is>
          <t>一番早い日</t>
        </is>
      </c>
      <c r="H18" s="11" t="inlineStr">
        <is>
          <t>秋の日の入り後</t>
        </is>
      </c>
      <c r="I18" s="11" t="inlineStr">
        <is>
          <t>春の日の入り後</t>
        </is>
      </c>
    </row>
    <row r="19">
      <c r="A19" s="12" t="n">
        <v>46023</v>
      </c>
      <c r="B19" s="7">
        <f>TEXT(A19,"aaa")</f>
        <v/>
      </c>
      <c r="C19" s="7">
        <f>IF(OR(WEEKDAY(A19,2)&gt;5,COUNTIF('6_休日'!$A$4:$A$41,A19)&gt;0),0,1)</f>
        <v/>
      </c>
      <c r="D19" s="13">
        <f>INDEX('4_日の入り'!$B$4:$AX$368,1,$B$6)</f>
        <v/>
      </c>
      <c r="E19" s="13">
        <f>INDEX('5_薄明の終わり'!$B$4:$AX$368,1,$B$6)</f>
        <v/>
      </c>
      <c r="F19" s="7">
        <f>IF(ROUND($B$4*1440,0)&lt;ROUND(D19*1440,0),"沈む前",IF(ROUND($B$4*1440,0)&lt;ROUND(E19*1440,0),"薄明","暗い"))</f>
        <v/>
      </c>
      <c r="G19" s="10">
        <f>IF(ROUND(D19*1440,0)=ROUND($E$9*1440,0),A19,"")</f>
        <v/>
      </c>
      <c r="H19" s="10">
        <f>IF(AND(F19&lt;&gt;"沈む前",A19&gt;=DATE($B$5,7,1)),A19,"")</f>
        <v/>
      </c>
      <c r="I19" s="10">
        <f>IF(AND(F19&lt;&gt;"沈む前",A19&lt;DATE($B$5,7,1)),A19,"")</f>
        <v/>
      </c>
    </row>
    <row r="20">
      <c r="A20" s="12" t="n">
        <v>46024</v>
      </c>
      <c r="B20" s="7">
        <f>TEXT(A20,"aaa")</f>
        <v/>
      </c>
      <c r="C20" s="7">
        <f>IF(OR(WEEKDAY(A20,2)&gt;5,COUNTIF('6_休日'!$A$4:$A$41,A20)&gt;0),0,1)</f>
        <v/>
      </c>
      <c r="D20" s="13">
        <f>INDEX('4_日の入り'!$B$4:$AX$368,2,$B$6)</f>
        <v/>
      </c>
      <c r="E20" s="13">
        <f>INDEX('5_薄明の終わり'!$B$4:$AX$368,2,$B$6)</f>
        <v/>
      </c>
      <c r="F20" s="7">
        <f>IF(ROUND($B$4*1440,0)&lt;ROUND(D20*1440,0),"沈む前",IF(ROUND($B$4*1440,0)&lt;ROUND(E20*1440,0),"薄明","暗い"))</f>
        <v/>
      </c>
      <c r="G20" s="10">
        <f>IF(ROUND(D20*1440,0)=ROUND($E$9*1440,0),A20,"")</f>
        <v/>
      </c>
      <c r="H20" s="10">
        <f>IF(AND(F20&lt;&gt;"沈む前",A20&gt;=DATE($B$5,7,1)),A20,"")</f>
        <v/>
      </c>
      <c r="I20" s="10">
        <f>IF(AND(F20&lt;&gt;"沈む前",A20&lt;DATE($B$5,7,1)),A20,"")</f>
        <v/>
      </c>
    </row>
    <row r="21">
      <c r="A21" s="12" t="n">
        <v>46025</v>
      </c>
      <c r="B21" s="7">
        <f>TEXT(A21,"aaa")</f>
        <v/>
      </c>
      <c r="C21" s="7">
        <f>IF(OR(WEEKDAY(A21,2)&gt;5,COUNTIF('6_休日'!$A$4:$A$41,A21)&gt;0),0,1)</f>
        <v/>
      </c>
      <c r="D21" s="13">
        <f>INDEX('4_日の入り'!$B$4:$AX$368,3,$B$6)</f>
        <v/>
      </c>
      <c r="E21" s="13">
        <f>INDEX('5_薄明の終わり'!$B$4:$AX$368,3,$B$6)</f>
        <v/>
      </c>
      <c r="F21" s="7">
        <f>IF(ROUND($B$4*1440,0)&lt;ROUND(D21*1440,0),"沈む前",IF(ROUND($B$4*1440,0)&lt;ROUND(E21*1440,0),"薄明","暗い"))</f>
        <v/>
      </c>
      <c r="G21" s="10">
        <f>IF(ROUND(D21*1440,0)=ROUND($E$9*1440,0),A21,"")</f>
        <v/>
      </c>
      <c r="H21" s="10">
        <f>IF(AND(F21&lt;&gt;"沈む前",A21&gt;=DATE($B$5,7,1)),A21,"")</f>
        <v/>
      </c>
      <c r="I21" s="10">
        <f>IF(AND(F21&lt;&gt;"沈む前",A21&lt;DATE($B$5,7,1)),A21,"")</f>
        <v/>
      </c>
    </row>
    <row r="22">
      <c r="A22" s="12" t="n">
        <v>46026</v>
      </c>
      <c r="B22" s="7">
        <f>TEXT(A22,"aaa")</f>
        <v/>
      </c>
      <c r="C22" s="7">
        <f>IF(OR(WEEKDAY(A22,2)&gt;5,COUNTIF('6_休日'!$A$4:$A$41,A22)&gt;0),0,1)</f>
        <v/>
      </c>
      <c r="D22" s="13">
        <f>INDEX('4_日の入り'!$B$4:$AX$368,4,$B$6)</f>
        <v/>
      </c>
      <c r="E22" s="13">
        <f>INDEX('5_薄明の終わり'!$B$4:$AX$368,4,$B$6)</f>
        <v/>
      </c>
      <c r="F22" s="7">
        <f>IF(ROUND($B$4*1440,0)&lt;ROUND(D22*1440,0),"沈む前",IF(ROUND($B$4*1440,0)&lt;ROUND(E22*1440,0),"薄明","暗い"))</f>
        <v/>
      </c>
      <c r="G22" s="10">
        <f>IF(ROUND(D22*1440,0)=ROUND($E$9*1440,0),A22,"")</f>
        <v/>
      </c>
      <c r="H22" s="10">
        <f>IF(AND(F22&lt;&gt;"沈む前",A22&gt;=DATE($B$5,7,1)),A22,"")</f>
        <v/>
      </c>
      <c r="I22" s="10">
        <f>IF(AND(F22&lt;&gt;"沈む前",A22&lt;DATE($B$5,7,1)),A22,"")</f>
        <v/>
      </c>
    </row>
    <row r="23">
      <c r="A23" s="12" t="n">
        <v>46027</v>
      </c>
      <c r="B23" s="7">
        <f>TEXT(A23,"aaa")</f>
        <v/>
      </c>
      <c r="C23" s="7">
        <f>IF(OR(WEEKDAY(A23,2)&gt;5,COUNTIF('6_休日'!$A$4:$A$41,A23)&gt;0),0,1)</f>
        <v/>
      </c>
      <c r="D23" s="13">
        <f>INDEX('4_日の入り'!$B$4:$AX$368,5,$B$6)</f>
        <v/>
      </c>
      <c r="E23" s="13">
        <f>INDEX('5_薄明の終わり'!$B$4:$AX$368,5,$B$6)</f>
        <v/>
      </c>
      <c r="F23" s="7">
        <f>IF(ROUND($B$4*1440,0)&lt;ROUND(D23*1440,0),"沈む前",IF(ROUND($B$4*1440,0)&lt;ROUND(E23*1440,0),"薄明","暗い"))</f>
        <v/>
      </c>
      <c r="G23" s="10">
        <f>IF(ROUND(D23*1440,0)=ROUND($E$9*1440,0),A23,"")</f>
        <v/>
      </c>
      <c r="H23" s="10">
        <f>IF(AND(F23&lt;&gt;"沈む前",A23&gt;=DATE($B$5,7,1)),A23,"")</f>
        <v/>
      </c>
      <c r="I23" s="10">
        <f>IF(AND(F23&lt;&gt;"沈む前",A23&lt;DATE($B$5,7,1)),A23,"")</f>
        <v/>
      </c>
    </row>
    <row r="24">
      <c r="A24" s="12" t="n">
        <v>46028</v>
      </c>
      <c r="B24" s="7">
        <f>TEXT(A24,"aaa")</f>
        <v/>
      </c>
      <c r="C24" s="7">
        <f>IF(OR(WEEKDAY(A24,2)&gt;5,COUNTIF('6_休日'!$A$4:$A$41,A24)&gt;0),0,1)</f>
        <v/>
      </c>
      <c r="D24" s="13">
        <f>INDEX('4_日の入り'!$B$4:$AX$368,6,$B$6)</f>
        <v/>
      </c>
      <c r="E24" s="13">
        <f>INDEX('5_薄明の終わり'!$B$4:$AX$368,6,$B$6)</f>
        <v/>
      </c>
      <c r="F24" s="7">
        <f>IF(ROUND($B$4*1440,0)&lt;ROUND(D24*1440,0),"沈む前",IF(ROUND($B$4*1440,0)&lt;ROUND(E24*1440,0),"薄明","暗い"))</f>
        <v/>
      </c>
      <c r="G24" s="10">
        <f>IF(ROUND(D24*1440,0)=ROUND($E$9*1440,0),A24,"")</f>
        <v/>
      </c>
      <c r="H24" s="10">
        <f>IF(AND(F24&lt;&gt;"沈む前",A24&gt;=DATE($B$5,7,1)),A24,"")</f>
        <v/>
      </c>
      <c r="I24" s="10">
        <f>IF(AND(F24&lt;&gt;"沈む前",A24&lt;DATE($B$5,7,1)),A24,"")</f>
        <v/>
      </c>
    </row>
    <row r="25">
      <c r="A25" s="12" t="n">
        <v>46029</v>
      </c>
      <c r="B25" s="7">
        <f>TEXT(A25,"aaa")</f>
        <v/>
      </c>
      <c r="C25" s="7">
        <f>IF(OR(WEEKDAY(A25,2)&gt;5,COUNTIF('6_休日'!$A$4:$A$41,A25)&gt;0),0,1)</f>
        <v/>
      </c>
      <c r="D25" s="13">
        <f>INDEX('4_日の入り'!$B$4:$AX$368,7,$B$6)</f>
        <v/>
      </c>
      <c r="E25" s="13">
        <f>INDEX('5_薄明の終わり'!$B$4:$AX$368,7,$B$6)</f>
        <v/>
      </c>
      <c r="F25" s="7">
        <f>IF(ROUND($B$4*1440,0)&lt;ROUND(D25*1440,0),"沈む前",IF(ROUND($B$4*1440,0)&lt;ROUND(E25*1440,0),"薄明","暗い"))</f>
        <v/>
      </c>
      <c r="G25" s="10">
        <f>IF(ROUND(D25*1440,0)=ROUND($E$9*1440,0),A25,"")</f>
        <v/>
      </c>
      <c r="H25" s="10">
        <f>IF(AND(F25&lt;&gt;"沈む前",A25&gt;=DATE($B$5,7,1)),A25,"")</f>
        <v/>
      </c>
      <c r="I25" s="10">
        <f>IF(AND(F25&lt;&gt;"沈む前",A25&lt;DATE($B$5,7,1)),A25,"")</f>
        <v/>
      </c>
    </row>
    <row r="26">
      <c r="A26" s="12" t="n">
        <v>46030</v>
      </c>
      <c r="B26" s="7">
        <f>TEXT(A26,"aaa")</f>
        <v/>
      </c>
      <c r="C26" s="7">
        <f>IF(OR(WEEKDAY(A26,2)&gt;5,COUNTIF('6_休日'!$A$4:$A$41,A26)&gt;0),0,1)</f>
        <v/>
      </c>
      <c r="D26" s="13">
        <f>INDEX('4_日の入り'!$B$4:$AX$368,8,$B$6)</f>
        <v/>
      </c>
      <c r="E26" s="13">
        <f>INDEX('5_薄明の終わり'!$B$4:$AX$368,8,$B$6)</f>
        <v/>
      </c>
      <c r="F26" s="7">
        <f>IF(ROUND($B$4*1440,0)&lt;ROUND(D26*1440,0),"沈む前",IF(ROUND($B$4*1440,0)&lt;ROUND(E26*1440,0),"薄明","暗い"))</f>
        <v/>
      </c>
      <c r="G26" s="10">
        <f>IF(ROUND(D26*1440,0)=ROUND($E$9*1440,0),A26,"")</f>
        <v/>
      </c>
      <c r="H26" s="10">
        <f>IF(AND(F26&lt;&gt;"沈む前",A26&gt;=DATE($B$5,7,1)),A26,"")</f>
        <v/>
      </c>
      <c r="I26" s="10">
        <f>IF(AND(F26&lt;&gt;"沈む前",A26&lt;DATE($B$5,7,1)),A26,"")</f>
        <v/>
      </c>
    </row>
    <row r="27">
      <c r="A27" s="12" t="n">
        <v>46031</v>
      </c>
      <c r="B27" s="7">
        <f>TEXT(A27,"aaa")</f>
        <v/>
      </c>
      <c r="C27" s="7">
        <f>IF(OR(WEEKDAY(A27,2)&gt;5,COUNTIF('6_休日'!$A$4:$A$41,A27)&gt;0),0,1)</f>
        <v/>
      </c>
      <c r="D27" s="13">
        <f>INDEX('4_日の入り'!$B$4:$AX$368,9,$B$6)</f>
        <v/>
      </c>
      <c r="E27" s="13">
        <f>INDEX('5_薄明の終わり'!$B$4:$AX$368,9,$B$6)</f>
        <v/>
      </c>
      <c r="F27" s="7">
        <f>IF(ROUND($B$4*1440,0)&lt;ROUND(D27*1440,0),"沈む前",IF(ROUND($B$4*1440,0)&lt;ROUND(E27*1440,0),"薄明","暗い"))</f>
        <v/>
      </c>
      <c r="G27" s="10">
        <f>IF(ROUND(D27*1440,0)=ROUND($E$9*1440,0),A27,"")</f>
        <v/>
      </c>
      <c r="H27" s="10">
        <f>IF(AND(F27&lt;&gt;"沈む前",A27&gt;=DATE($B$5,7,1)),A27,"")</f>
        <v/>
      </c>
      <c r="I27" s="10">
        <f>IF(AND(F27&lt;&gt;"沈む前",A27&lt;DATE($B$5,7,1)),A27,"")</f>
        <v/>
      </c>
    </row>
    <row r="28">
      <c r="A28" s="12" t="n">
        <v>46032</v>
      </c>
      <c r="B28" s="7">
        <f>TEXT(A28,"aaa")</f>
        <v/>
      </c>
      <c r="C28" s="7">
        <f>IF(OR(WEEKDAY(A28,2)&gt;5,COUNTIF('6_休日'!$A$4:$A$41,A28)&gt;0),0,1)</f>
        <v/>
      </c>
      <c r="D28" s="13">
        <f>INDEX('4_日の入り'!$B$4:$AX$368,10,$B$6)</f>
        <v/>
      </c>
      <c r="E28" s="13">
        <f>INDEX('5_薄明の終わり'!$B$4:$AX$368,10,$B$6)</f>
        <v/>
      </c>
      <c r="F28" s="7">
        <f>IF(ROUND($B$4*1440,0)&lt;ROUND(D28*1440,0),"沈む前",IF(ROUND($B$4*1440,0)&lt;ROUND(E28*1440,0),"薄明","暗い"))</f>
        <v/>
      </c>
      <c r="G28" s="10">
        <f>IF(ROUND(D28*1440,0)=ROUND($E$9*1440,0),A28,"")</f>
        <v/>
      </c>
      <c r="H28" s="10">
        <f>IF(AND(F28&lt;&gt;"沈む前",A28&gt;=DATE($B$5,7,1)),A28,"")</f>
        <v/>
      </c>
      <c r="I28" s="10">
        <f>IF(AND(F28&lt;&gt;"沈む前",A28&lt;DATE($B$5,7,1)),A28,"")</f>
        <v/>
      </c>
    </row>
    <row r="29">
      <c r="A29" s="12" t="n">
        <v>46033</v>
      </c>
      <c r="B29" s="7">
        <f>TEXT(A29,"aaa")</f>
        <v/>
      </c>
      <c r="C29" s="7">
        <f>IF(OR(WEEKDAY(A29,2)&gt;5,COUNTIF('6_休日'!$A$4:$A$41,A29)&gt;0),0,1)</f>
        <v/>
      </c>
      <c r="D29" s="13">
        <f>INDEX('4_日の入り'!$B$4:$AX$368,11,$B$6)</f>
        <v/>
      </c>
      <c r="E29" s="13">
        <f>INDEX('5_薄明の終わり'!$B$4:$AX$368,11,$B$6)</f>
        <v/>
      </c>
      <c r="F29" s="7">
        <f>IF(ROUND($B$4*1440,0)&lt;ROUND(D29*1440,0),"沈む前",IF(ROUND($B$4*1440,0)&lt;ROUND(E29*1440,0),"薄明","暗い"))</f>
        <v/>
      </c>
      <c r="G29" s="10">
        <f>IF(ROUND(D29*1440,0)=ROUND($E$9*1440,0),A29,"")</f>
        <v/>
      </c>
      <c r="H29" s="10">
        <f>IF(AND(F29&lt;&gt;"沈む前",A29&gt;=DATE($B$5,7,1)),A29,"")</f>
        <v/>
      </c>
      <c r="I29" s="10">
        <f>IF(AND(F29&lt;&gt;"沈む前",A29&lt;DATE($B$5,7,1)),A29,"")</f>
        <v/>
      </c>
    </row>
    <row r="30">
      <c r="A30" s="12" t="n">
        <v>46034</v>
      </c>
      <c r="B30" s="7">
        <f>TEXT(A30,"aaa")</f>
        <v/>
      </c>
      <c r="C30" s="7">
        <f>IF(OR(WEEKDAY(A30,2)&gt;5,COUNTIF('6_休日'!$A$4:$A$41,A30)&gt;0),0,1)</f>
        <v/>
      </c>
      <c r="D30" s="13">
        <f>INDEX('4_日の入り'!$B$4:$AX$368,12,$B$6)</f>
        <v/>
      </c>
      <c r="E30" s="13">
        <f>INDEX('5_薄明の終わり'!$B$4:$AX$368,12,$B$6)</f>
        <v/>
      </c>
      <c r="F30" s="7">
        <f>IF(ROUND($B$4*1440,0)&lt;ROUND(D30*1440,0),"沈む前",IF(ROUND($B$4*1440,0)&lt;ROUND(E30*1440,0),"薄明","暗い"))</f>
        <v/>
      </c>
      <c r="G30" s="10">
        <f>IF(ROUND(D30*1440,0)=ROUND($E$9*1440,0),A30,"")</f>
        <v/>
      </c>
      <c r="H30" s="10">
        <f>IF(AND(F30&lt;&gt;"沈む前",A30&gt;=DATE($B$5,7,1)),A30,"")</f>
        <v/>
      </c>
      <c r="I30" s="10">
        <f>IF(AND(F30&lt;&gt;"沈む前",A30&lt;DATE($B$5,7,1)),A30,"")</f>
        <v/>
      </c>
    </row>
    <row r="31">
      <c r="A31" s="12" t="n">
        <v>46035</v>
      </c>
      <c r="B31" s="7">
        <f>TEXT(A31,"aaa")</f>
        <v/>
      </c>
      <c r="C31" s="7">
        <f>IF(OR(WEEKDAY(A31,2)&gt;5,COUNTIF('6_休日'!$A$4:$A$41,A31)&gt;0),0,1)</f>
        <v/>
      </c>
      <c r="D31" s="13">
        <f>INDEX('4_日の入り'!$B$4:$AX$368,13,$B$6)</f>
        <v/>
      </c>
      <c r="E31" s="13">
        <f>INDEX('5_薄明の終わり'!$B$4:$AX$368,13,$B$6)</f>
        <v/>
      </c>
      <c r="F31" s="7">
        <f>IF(ROUND($B$4*1440,0)&lt;ROUND(D31*1440,0),"沈む前",IF(ROUND($B$4*1440,0)&lt;ROUND(E31*1440,0),"薄明","暗い"))</f>
        <v/>
      </c>
      <c r="G31" s="10">
        <f>IF(ROUND(D31*1440,0)=ROUND($E$9*1440,0),A31,"")</f>
        <v/>
      </c>
      <c r="H31" s="10">
        <f>IF(AND(F31&lt;&gt;"沈む前",A31&gt;=DATE($B$5,7,1)),A31,"")</f>
        <v/>
      </c>
      <c r="I31" s="10">
        <f>IF(AND(F31&lt;&gt;"沈む前",A31&lt;DATE($B$5,7,1)),A31,"")</f>
        <v/>
      </c>
    </row>
    <row r="32">
      <c r="A32" s="12" t="n">
        <v>46036</v>
      </c>
      <c r="B32" s="7">
        <f>TEXT(A32,"aaa")</f>
        <v/>
      </c>
      <c r="C32" s="7">
        <f>IF(OR(WEEKDAY(A32,2)&gt;5,COUNTIF('6_休日'!$A$4:$A$41,A32)&gt;0),0,1)</f>
        <v/>
      </c>
      <c r="D32" s="13">
        <f>INDEX('4_日の入り'!$B$4:$AX$368,14,$B$6)</f>
        <v/>
      </c>
      <c r="E32" s="13">
        <f>INDEX('5_薄明の終わり'!$B$4:$AX$368,14,$B$6)</f>
        <v/>
      </c>
      <c r="F32" s="7">
        <f>IF(ROUND($B$4*1440,0)&lt;ROUND(D32*1440,0),"沈む前",IF(ROUND($B$4*1440,0)&lt;ROUND(E32*1440,0),"薄明","暗い"))</f>
        <v/>
      </c>
      <c r="G32" s="10">
        <f>IF(ROUND(D32*1440,0)=ROUND($E$9*1440,0),A32,"")</f>
        <v/>
      </c>
      <c r="H32" s="10">
        <f>IF(AND(F32&lt;&gt;"沈む前",A32&gt;=DATE($B$5,7,1)),A32,"")</f>
        <v/>
      </c>
      <c r="I32" s="10">
        <f>IF(AND(F32&lt;&gt;"沈む前",A32&lt;DATE($B$5,7,1)),A32,"")</f>
        <v/>
      </c>
    </row>
    <row r="33">
      <c r="A33" s="12" t="n">
        <v>46037</v>
      </c>
      <c r="B33" s="7">
        <f>TEXT(A33,"aaa")</f>
        <v/>
      </c>
      <c r="C33" s="7">
        <f>IF(OR(WEEKDAY(A33,2)&gt;5,COUNTIF('6_休日'!$A$4:$A$41,A33)&gt;0),0,1)</f>
        <v/>
      </c>
      <c r="D33" s="13">
        <f>INDEX('4_日の入り'!$B$4:$AX$368,15,$B$6)</f>
        <v/>
      </c>
      <c r="E33" s="13">
        <f>INDEX('5_薄明の終わり'!$B$4:$AX$368,15,$B$6)</f>
        <v/>
      </c>
      <c r="F33" s="7">
        <f>IF(ROUND($B$4*1440,0)&lt;ROUND(D33*1440,0),"沈む前",IF(ROUND($B$4*1440,0)&lt;ROUND(E33*1440,0),"薄明","暗い"))</f>
        <v/>
      </c>
      <c r="G33" s="10">
        <f>IF(ROUND(D33*1440,0)=ROUND($E$9*1440,0),A33,"")</f>
        <v/>
      </c>
      <c r="H33" s="10">
        <f>IF(AND(F33&lt;&gt;"沈む前",A33&gt;=DATE($B$5,7,1)),A33,"")</f>
        <v/>
      </c>
      <c r="I33" s="10">
        <f>IF(AND(F33&lt;&gt;"沈む前",A33&lt;DATE($B$5,7,1)),A33,"")</f>
        <v/>
      </c>
    </row>
    <row r="34">
      <c r="A34" s="12" t="n">
        <v>46038</v>
      </c>
      <c r="B34" s="7">
        <f>TEXT(A34,"aaa")</f>
        <v/>
      </c>
      <c r="C34" s="7">
        <f>IF(OR(WEEKDAY(A34,2)&gt;5,COUNTIF('6_休日'!$A$4:$A$41,A34)&gt;0),0,1)</f>
        <v/>
      </c>
      <c r="D34" s="13">
        <f>INDEX('4_日の入り'!$B$4:$AX$368,16,$B$6)</f>
        <v/>
      </c>
      <c r="E34" s="13">
        <f>INDEX('5_薄明の終わり'!$B$4:$AX$368,16,$B$6)</f>
        <v/>
      </c>
      <c r="F34" s="7">
        <f>IF(ROUND($B$4*1440,0)&lt;ROUND(D34*1440,0),"沈む前",IF(ROUND($B$4*1440,0)&lt;ROUND(E34*1440,0),"薄明","暗い"))</f>
        <v/>
      </c>
      <c r="G34" s="10">
        <f>IF(ROUND(D34*1440,0)=ROUND($E$9*1440,0),A34,"")</f>
        <v/>
      </c>
      <c r="H34" s="10">
        <f>IF(AND(F34&lt;&gt;"沈む前",A34&gt;=DATE($B$5,7,1)),A34,"")</f>
        <v/>
      </c>
      <c r="I34" s="10">
        <f>IF(AND(F34&lt;&gt;"沈む前",A34&lt;DATE($B$5,7,1)),A34,"")</f>
        <v/>
      </c>
    </row>
    <row r="35">
      <c r="A35" s="12" t="n">
        <v>46039</v>
      </c>
      <c r="B35" s="7">
        <f>TEXT(A35,"aaa")</f>
        <v/>
      </c>
      <c r="C35" s="7">
        <f>IF(OR(WEEKDAY(A35,2)&gt;5,COUNTIF('6_休日'!$A$4:$A$41,A35)&gt;0),0,1)</f>
        <v/>
      </c>
      <c r="D35" s="13">
        <f>INDEX('4_日の入り'!$B$4:$AX$368,17,$B$6)</f>
        <v/>
      </c>
      <c r="E35" s="13">
        <f>INDEX('5_薄明の終わり'!$B$4:$AX$368,17,$B$6)</f>
        <v/>
      </c>
      <c r="F35" s="7">
        <f>IF(ROUND($B$4*1440,0)&lt;ROUND(D35*1440,0),"沈む前",IF(ROUND($B$4*1440,0)&lt;ROUND(E35*1440,0),"薄明","暗い"))</f>
        <v/>
      </c>
      <c r="G35" s="10">
        <f>IF(ROUND(D35*1440,0)=ROUND($E$9*1440,0),A35,"")</f>
        <v/>
      </c>
      <c r="H35" s="10">
        <f>IF(AND(F35&lt;&gt;"沈む前",A35&gt;=DATE($B$5,7,1)),A35,"")</f>
        <v/>
      </c>
      <c r="I35" s="10">
        <f>IF(AND(F35&lt;&gt;"沈む前",A35&lt;DATE($B$5,7,1)),A35,"")</f>
        <v/>
      </c>
    </row>
    <row r="36">
      <c r="A36" s="12" t="n">
        <v>46040</v>
      </c>
      <c r="B36" s="7">
        <f>TEXT(A36,"aaa")</f>
        <v/>
      </c>
      <c r="C36" s="7">
        <f>IF(OR(WEEKDAY(A36,2)&gt;5,COUNTIF('6_休日'!$A$4:$A$41,A36)&gt;0),0,1)</f>
        <v/>
      </c>
      <c r="D36" s="13">
        <f>INDEX('4_日の入り'!$B$4:$AX$368,18,$B$6)</f>
        <v/>
      </c>
      <c r="E36" s="13">
        <f>INDEX('5_薄明の終わり'!$B$4:$AX$368,18,$B$6)</f>
        <v/>
      </c>
      <c r="F36" s="7">
        <f>IF(ROUND($B$4*1440,0)&lt;ROUND(D36*1440,0),"沈む前",IF(ROUND($B$4*1440,0)&lt;ROUND(E36*1440,0),"薄明","暗い"))</f>
        <v/>
      </c>
      <c r="G36" s="10">
        <f>IF(ROUND(D36*1440,0)=ROUND($E$9*1440,0),A36,"")</f>
        <v/>
      </c>
      <c r="H36" s="10">
        <f>IF(AND(F36&lt;&gt;"沈む前",A36&gt;=DATE($B$5,7,1)),A36,"")</f>
        <v/>
      </c>
      <c r="I36" s="10">
        <f>IF(AND(F36&lt;&gt;"沈む前",A36&lt;DATE($B$5,7,1)),A36,"")</f>
        <v/>
      </c>
    </row>
    <row r="37">
      <c r="A37" s="12" t="n">
        <v>46041</v>
      </c>
      <c r="B37" s="7">
        <f>TEXT(A37,"aaa")</f>
        <v/>
      </c>
      <c r="C37" s="7">
        <f>IF(OR(WEEKDAY(A37,2)&gt;5,COUNTIF('6_休日'!$A$4:$A$41,A37)&gt;0),0,1)</f>
        <v/>
      </c>
      <c r="D37" s="13">
        <f>INDEX('4_日の入り'!$B$4:$AX$368,19,$B$6)</f>
        <v/>
      </c>
      <c r="E37" s="13">
        <f>INDEX('5_薄明の終わり'!$B$4:$AX$368,19,$B$6)</f>
        <v/>
      </c>
      <c r="F37" s="7">
        <f>IF(ROUND($B$4*1440,0)&lt;ROUND(D37*1440,0),"沈む前",IF(ROUND($B$4*1440,0)&lt;ROUND(E37*1440,0),"薄明","暗い"))</f>
        <v/>
      </c>
      <c r="G37" s="10">
        <f>IF(ROUND(D37*1440,0)=ROUND($E$9*1440,0),A37,"")</f>
        <v/>
      </c>
      <c r="H37" s="10">
        <f>IF(AND(F37&lt;&gt;"沈む前",A37&gt;=DATE($B$5,7,1)),A37,"")</f>
        <v/>
      </c>
      <c r="I37" s="10">
        <f>IF(AND(F37&lt;&gt;"沈む前",A37&lt;DATE($B$5,7,1)),A37,"")</f>
        <v/>
      </c>
    </row>
    <row r="38">
      <c r="A38" s="12" t="n">
        <v>46042</v>
      </c>
      <c r="B38" s="7">
        <f>TEXT(A38,"aaa")</f>
        <v/>
      </c>
      <c r="C38" s="7">
        <f>IF(OR(WEEKDAY(A38,2)&gt;5,COUNTIF('6_休日'!$A$4:$A$41,A38)&gt;0),0,1)</f>
        <v/>
      </c>
      <c r="D38" s="13">
        <f>INDEX('4_日の入り'!$B$4:$AX$368,20,$B$6)</f>
        <v/>
      </c>
      <c r="E38" s="13">
        <f>INDEX('5_薄明の終わり'!$B$4:$AX$368,20,$B$6)</f>
        <v/>
      </c>
      <c r="F38" s="7">
        <f>IF(ROUND($B$4*1440,0)&lt;ROUND(D38*1440,0),"沈む前",IF(ROUND($B$4*1440,0)&lt;ROUND(E38*1440,0),"薄明","暗い"))</f>
        <v/>
      </c>
      <c r="G38" s="10">
        <f>IF(ROUND(D38*1440,0)=ROUND($E$9*1440,0),A38,"")</f>
        <v/>
      </c>
      <c r="H38" s="10">
        <f>IF(AND(F38&lt;&gt;"沈む前",A38&gt;=DATE($B$5,7,1)),A38,"")</f>
        <v/>
      </c>
      <c r="I38" s="10">
        <f>IF(AND(F38&lt;&gt;"沈む前",A38&lt;DATE($B$5,7,1)),A38,"")</f>
        <v/>
      </c>
    </row>
    <row r="39">
      <c r="A39" s="12" t="n">
        <v>46043</v>
      </c>
      <c r="B39" s="7">
        <f>TEXT(A39,"aaa")</f>
        <v/>
      </c>
      <c r="C39" s="7">
        <f>IF(OR(WEEKDAY(A39,2)&gt;5,COUNTIF('6_休日'!$A$4:$A$41,A39)&gt;0),0,1)</f>
        <v/>
      </c>
      <c r="D39" s="13">
        <f>INDEX('4_日の入り'!$B$4:$AX$368,21,$B$6)</f>
        <v/>
      </c>
      <c r="E39" s="13">
        <f>INDEX('5_薄明の終わり'!$B$4:$AX$368,21,$B$6)</f>
        <v/>
      </c>
      <c r="F39" s="7">
        <f>IF(ROUND($B$4*1440,0)&lt;ROUND(D39*1440,0),"沈む前",IF(ROUND($B$4*1440,0)&lt;ROUND(E39*1440,0),"薄明","暗い"))</f>
        <v/>
      </c>
      <c r="G39" s="10">
        <f>IF(ROUND(D39*1440,0)=ROUND($E$9*1440,0),A39,"")</f>
        <v/>
      </c>
      <c r="H39" s="10">
        <f>IF(AND(F39&lt;&gt;"沈む前",A39&gt;=DATE($B$5,7,1)),A39,"")</f>
        <v/>
      </c>
      <c r="I39" s="10">
        <f>IF(AND(F39&lt;&gt;"沈む前",A39&lt;DATE($B$5,7,1)),A39,"")</f>
        <v/>
      </c>
    </row>
    <row r="40">
      <c r="A40" s="12" t="n">
        <v>46044</v>
      </c>
      <c r="B40" s="7">
        <f>TEXT(A40,"aaa")</f>
        <v/>
      </c>
      <c r="C40" s="7">
        <f>IF(OR(WEEKDAY(A40,2)&gt;5,COUNTIF('6_休日'!$A$4:$A$41,A40)&gt;0),0,1)</f>
        <v/>
      </c>
      <c r="D40" s="13">
        <f>INDEX('4_日の入り'!$B$4:$AX$368,22,$B$6)</f>
        <v/>
      </c>
      <c r="E40" s="13">
        <f>INDEX('5_薄明の終わり'!$B$4:$AX$368,22,$B$6)</f>
        <v/>
      </c>
      <c r="F40" s="7">
        <f>IF(ROUND($B$4*1440,0)&lt;ROUND(D40*1440,0),"沈む前",IF(ROUND($B$4*1440,0)&lt;ROUND(E40*1440,0),"薄明","暗い"))</f>
        <v/>
      </c>
      <c r="G40" s="10">
        <f>IF(ROUND(D40*1440,0)=ROUND($E$9*1440,0),A40,"")</f>
        <v/>
      </c>
      <c r="H40" s="10">
        <f>IF(AND(F40&lt;&gt;"沈む前",A40&gt;=DATE($B$5,7,1)),A40,"")</f>
        <v/>
      </c>
      <c r="I40" s="10">
        <f>IF(AND(F40&lt;&gt;"沈む前",A40&lt;DATE($B$5,7,1)),A40,"")</f>
        <v/>
      </c>
    </row>
    <row r="41">
      <c r="A41" s="12" t="n">
        <v>46045</v>
      </c>
      <c r="B41" s="7">
        <f>TEXT(A41,"aaa")</f>
        <v/>
      </c>
      <c r="C41" s="7">
        <f>IF(OR(WEEKDAY(A41,2)&gt;5,COUNTIF('6_休日'!$A$4:$A$41,A41)&gt;0),0,1)</f>
        <v/>
      </c>
      <c r="D41" s="13">
        <f>INDEX('4_日の入り'!$B$4:$AX$368,23,$B$6)</f>
        <v/>
      </c>
      <c r="E41" s="13">
        <f>INDEX('5_薄明の終わり'!$B$4:$AX$368,23,$B$6)</f>
        <v/>
      </c>
      <c r="F41" s="7">
        <f>IF(ROUND($B$4*1440,0)&lt;ROUND(D41*1440,0),"沈む前",IF(ROUND($B$4*1440,0)&lt;ROUND(E41*1440,0),"薄明","暗い"))</f>
        <v/>
      </c>
      <c r="G41" s="10">
        <f>IF(ROUND(D41*1440,0)=ROUND($E$9*1440,0),A41,"")</f>
        <v/>
      </c>
      <c r="H41" s="10">
        <f>IF(AND(F41&lt;&gt;"沈む前",A41&gt;=DATE($B$5,7,1)),A41,"")</f>
        <v/>
      </c>
      <c r="I41" s="10">
        <f>IF(AND(F41&lt;&gt;"沈む前",A41&lt;DATE($B$5,7,1)),A41,"")</f>
        <v/>
      </c>
    </row>
    <row r="42">
      <c r="A42" s="12" t="n">
        <v>46046</v>
      </c>
      <c r="B42" s="7">
        <f>TEXT(A42,"aaa")</f>
        <v/>
      </c>
      <c r="C42" s="7">
        <f>IF(OR(WEEKDAY(A42,2)&gt;5,COUNTIF('6_休日'!$A$4:$A$41,A42)&gt;0),0,1)</f>
        <v/>
      </c>
      <c r="D42" s="13">
        <f>INDEX('4_日の入り'!$B$4:$AX$368,24,$B$6)</f>
        <v/>
      </c>
      <c r="E42" s="13">
        <f>INDEX('5_薄明の終わり'!$B$4:$AX$368,24,$B$6)</f>
        <v/>
      </c>
      <c r="F42" s="7">
        <f>IF(ROUND($B$4*1440,0)&lt;ROUND(D42*1440,0),"沈む前",IF(ROUND($B$4*1440,0)&lt;ROUND(E42*1440,0),"薄明","暗い"))</f>
        <v/>
      </c>
      <c r="G42" s="10">
        <f>IF(ROUND(D42*1440,0)=ROUND($E$9*1440,0),A42,"")</f>
        <v/>
      </c>
      <c r="H42" s="10">
        <f>IF(AND(F42&lt;&gt;"沈む前",A42&gt;=DATE($B$5,7,1)),A42,"")</f>
        <v/>
      </c>
      <c r="I42" s="10">
        <f>IF(AND(F42&lt;&gt;"沈む前",A42&lt;DATE($B$5,7,1)),A42,"")</f>
        <v/>
      </c>
    </row>
    <row r="43">
      <c r="A43" s="12" t="n">
        <v>46047</v>
      </c>
      <c r="B43" s="7">
        <f>TEXT(A43,"aaa")</f>
        <v/>
      </c>
      <c r="C43" s="7">
        <f>IF(OR(WEEKDAY(A43,2)&gt;5,COUNTIF('6_休日'!$A$4:$A$41,A43)&gt;0),0,1)</f>
        <v/>
      </c>
      <c r="D43" s="13">
        <f>INDEX('4_日の入り'!$B$4:$AX$368,25,$B$6)</f>
        <v/>
      </c>
      <c r="E43" s="13">
        <f>INDEX('5_薄明の終わり'!$B$4:$AX$368,25,$B$6)</f>
        <v/>
      </c>
      <c r="F43" s="7">
        <f>IF(ROUND($B$4*1440,0)&lt;ROUND(D43*1440,0),"沈む前",IF(ROUND($B$4*1440,0)&lt;ROUND(E43*1440,0),"薄明","暗い"))</f>
        <v/>
      </c>
      <c r="G43" s="10">
        <f>IF(ROUND(D43*1440,0)=ROUND($E$9*1440,0),A43,"")</f>
        <v/>
      </c>
      <c r="H43" s="10">
        <f>IF(AND(F43&lt;&gt;"沈む前",A43&gt;=DATE($B$5,7,1)),A43,"")</f>
        <v/>
      </c>
      <c r="I43" s="10">
        <f>IF(AND(F43&lt;&gt;"沈む前",A43&lt;DATE($B$5,7,1)),A43,"")</f>
        <v/>
      </c>
    </row>
    <row r="44">
      <c r="A44" s="12" t="n">
        <v>46048</v>
      </c>
      <c r="B44" s="7">
        <f>TEXT(A44,"aaa")</f>
        <v/>
      </c>
      <c r="C44" s="7">
        <f>IF(OR(WEEKDAY(A44,2)&gt;5,COUNTIF('6_休日'!$A$4:$A$41,A44)&gt;0),0,1)</f>
        <v/>
      </c>
      <c r="D44" s="13">
        <f>INDEX('4_日の入り'!$B$4:$AX$368,26,$B$6)</f>
        <v/>
      </c>
      <c r="E44" s="13">
        <f>INDEX('5_薄明の終わり'!$B$4:$AX$368,26,$B$6)</f>
        <v/>
      </c>
      <c r="F44" s="7">
        <f>IF(ROUND($B$4*1440,0)&lt;ROUND(D44*1440,0),"沈む前",IF(ROUND($B$4*1440,0)&lt;ROUND(E44*1440,0),"薄明","暗い"))</f>
        <v/>
      </c>
      <c r="G44" s="10">
        <f>IF(ROUND(D44*1440,0)=ROUND($E$9*1440,0),A44,"")</f>
        <v/>
      </c>
      <c r="H44" s="10">
        <f>IF(AND(F44&lt;&gt;"沈む前",A44&gt;=DATE($B$5,7,1)),A44,"")</f>
        <v/>
      </c>
      <c r="I44" s="10">
        <f>IF(AND(F44&lt;&gt;"沈む前",A44&lt;DATE($B$5,7,1)),A44,"")</f>
        <v/>
      </c>
    </row>
    <row r="45">
      <c r="A45" s="12" t="n">
        <v>46049</v>
      </c>
      <c r="B45" s="7">
        <f>TEXT(A45,"aaa")</f>
        <v/>
      </c>
      <c r="C45" s="7">
        <f>IF(OR(WEEKDAY(A45,2)&gt;5,COUNTIF('6_休日'!$A$4:$A$41,A45)&gt;0),0,1)</f>
        <v/>
      </c>
      <c r="D45" s="13">
        <f>INDEX('4_日の入り'!$B$4:$AX$368,27,$B$6)</f>
        <v/>
      </c>
      <c r="E45" s="13">
        <f>INDEX('5_薄明の終わり'!$B$4:$AX$368,27,$B$6)</f>
        <v/>
      </c>
      <c r="F45" s="7">
        <f>IF(ROUND($B$4*1440,0)&lt;ROUND(D45*1440,0),"沈む前",IF(ROUND($B$4*1440,0)&lt;ROUND(E45*1440,0),"薄明","暗い"))</f>
        <v/>
      </c>
      <c r="G45" s="10">
        <f>IF(ROUND(D45*1440,0)=ROUND($E$9*1440,0),A45,"")</f>
        <v/>
      </c>
      <c r="H45" s="10">
        <f>IF(AND(F45&lt;&gt;"沈む前",A45&gt;=DATE($B$5,7,1)),A45,"")</f>
        <v/>
      </c>
      <c r="I45" s="10">
        <f>IF(AND(F45&lt;&gt;"沈む前",A45&lt;DATE($B$5,7,1)),A45,"")</f>
        <v/>
      </c>
    </row>
    <row r="46">
      <c r="A46" s="12" t="n">
        <v>46050</v>
      </c>
      <c r="B46" s="7">
        <f>TEXT(A46,"aaa")</f>
        <v/>
      </c>
      <c r="C46" s="7">
        <f>IF(OR(WEEKDAY(A46,2)&gt;5,COUNTIF('6_休日'!$A$4:$A$41,A46)&gt;0),0,1)</f>
        <v/>
      </c>
      <c r="D46" s="13">
        <f>INDEX('4_日の入り'!$B$4:$AX$368,28,$B$6)</f>
        <v/>
      </c>
      <c r="E46" s="13">
        <f>INDEX('5_薄明の終わり'!$B$4:$AX$368,28,$B$6)</f>
        <v/>
      </c>
      <c r="F46" s="7">
        <f>IF(ROUND($B$4*1440,0)&lt;ROUND(D46*1440,0),"沈む前",IF(ROUND($B$4*1440,0)&lt;ROUND(E46*1440,0),"薄明","暗い"))</f>
        <v/>
      </c>
      <c r="G46" s="10">
        <f>IF(ROUND(D46*1440,0)=ROUND($E$9*1440,0),A46,"")</f>
        <v/>
      </c>
      <c r="H46" s="10">
        <f>IF(AND(F46&lt;&gt;"沈む前",A46&gt;=DATE($B$5,7,1)),A46,"")</f>
        <v/>
      </c>
      <c r="I46" s="10">
        <f>IF(AND(F46&lt;&gt;"沈む前",A46&lt;DATE($B$5,7,1)),A46,"")</f>
        <v/>
      </c>
    </row>
    <row r="47">
      <c r="A47" s="12" t="n">
        <v>46051</v>
      </c>
      <c r="B47" s="7">
        <f>TEXT(A47,"aaa")</f>
        <v/>
      </c>
      <c r="C47" s="7">
        <f>IF(OR(WEEKDAY(A47,2)&gt;5,COUNTIF('6_休日'!$A$4:$A$41,A47)&gt;0),0,1)</f>
        <v/>
      </c>
      <c r="D47" s="13">
        <f>INDEX('4_日の入り'!$B$4:$AX$368,29,$B$6)</f>
        <v/>
      </c>
      <c r="E47" s="13">
        <f>INDEX('5_薄明の終わり'!$B$4:$AX$368,29,$B$6)</f>
        <v/>
      </c>
      <c r="F47" s="7">
        <f>IF(ROUND($B$4*1440,0)&lt;ROUND(D47*1440,0),"沈む前",IF(ROUND($B$4*1440,0)&lt;ROUND(E47*1440,0),"薄明","暗い"))</f>
        <v/>
      </c>
      <c r="G47" s="10">
        <f>IF(ROUND(D47*1440,0)=ROUND($E$9*1440,0),A47,"")</f>
        <v/>
      </c>
      <c r="H47" s="10">
        <f>IF(AND(F47&lt;&gt;"沈む前",A47&gt;=DATE($B$5,7,1)),A47,"")</f>
        <v/>
      </c>
      <c r="I47" s="10">
        <f>IF(AND(F47&lt;&gt;"沈む前",A47&lt;DATE($B$5,7,1)),A47,"")</f>
        <v/>
      </c>
    </row>
    <row r="48">
      <c r="A48" s="12" t="n">
        <v>46052</v>
      </c>
      <c r="B48" s="7">
        <f>TEXT(A48,"aaa")</f>
        <v/>
      </c>
      <c r="C48" s="7">
        <f>IF(OR(WEEKDAY(A48,2)&gt;5,COUNTIF('6_休日'!$A$4:$A$41,A48)&gt;0),0,1)</f>
        <v/>
      </c>
      <c r="D48" s="13">
        <f>INDEX('4_日の入り'!$B$4:$AX$368,30,$B$6)</f>
        <v/>
      </c>
      <c r="E48" s="13">
        <f>INDEX('5_薄明の終わり'!$B$4:$AX$368,30,$B$6)</f>
        <v/>
      </c>
      <c r="F48" s="7">
        <f>IF(ROUND($B$4*1440,0)&lt;ROUND(D48*1440,0),"沈む前",IF(ROUND($B$4*1440,0)&lt;ROUND(E48*1440,0),"薄明","暗い"))</f>
        <v/>
      </c>
      <c r="G48" s="10">
        <f>IF(ROUND(D48*1440,0)=ROUND($E$9*1440,0),A48,"")</f>
        <v/>
      </c>
      <c r="H48" s="10">
        <f>IF(AND(F48&lt;&gt;"沈む前",A48&gt;=DATE($B$5,7,1)),A48,"")</f>
        <v/>
      </c>
      <c r="I48" s="10">
        <f>IF(AND(F48&lt;&gt;"沈む前",A48&lt;DATE($B$5,7,1)),A48,"")</f>
        <v/>
      </c>
    </row>
    <row r="49">
      <c r="A49" s="12" t="n">
        <v>46053</v>
      </c>
      <c r="B49" s="7">
        <f>TEXT(A49,"aaa")</f>
        <v/>
      </c>
      <c r="C49" s="7">
        <f>IF(OR(WEEKDAY(A49,2)&gt;5,COUNTIF('6_休日'!$A$4:$A$41,A49)&gt;0),0,1)</f>
        <v/>
      </c>
      <c r="D49" s="13">
        <f>INDEX('4_日の入り'!$B$4:$AX$368,31,$B$6)</f>
        <v/>
      </c>
      <c r="E49" s="13">
        <f>INDEX('5_薄明の終わり'!$B$4:$AX$368,31,$B$6)</f>
        <v/>
      </c>
      <c r="F49" s="7">
        <f>IF(ROUND($B$4*1440,0)&lt;ROUND(D49*1440,0),"沈む前",IF(ROUND($B$4*1440,0)&lt;ROUND(E49*1440,0),"薄明","暗い"))</f>
        <v/>
      </c>
      <c r="G49" s="10">
        <f>IF(ROUND(D49*1440,0)=ROUND($E$9*1440,0),A49,"")</f>
        <v/>
      </c>
      <c r="H49" s="10">
        <f>IF(AND(F49&lt;&gt;"沈む前",A49&gt;=DATE($B$5,7,1)),A49,"")</f>
        <v/>
      </c>
      <c r="I49" s="10">
        <f>IF(AND(F49&lt;&gt;"沈む前",A49&lt;DATE($B$5,7,1)),A49,"")</f>
        <v/>
      </c>
    </row>
    <row r="50">
      <c r="A50" s="12" t="n">
        <v>46054</v>
      </c>
      <c r="B50" s="7">
        <f>TEXT(A50,"aaa")</f>
        <v/>
      </c>
      <c r="C50" s="7">
        <f>IF(OR(WEEKDAY(A50,2)&gt;5,COUNTIF('6_休日'!$A$4:$A$41,A50)&gt;0),0,1)</f>
        <v/>
      </c>
      <c r="D50" s="13">
        <f>INDEX('4_日の入り'!$B$4:$AX$368,32,$B$6)</f>
        <v/>
      </c>
      <c r="E50" s="13">
        <f>INDEX('5_薄明の終わり'!$B$4:$AX$368,32,$B$6)</f>
        <v/>
      </c>
      <c r="F50" s="7">
        <f>IF(ROUND($B$4*1440,0)&lt;ROUND(D50*1440,0),"沈む前",IF(ROUND($B$4*1440,0)&lt;ROUND(E50*1440,0),"薄明","暗い"))</f>
        <v/>
      </c>
      <c r="G50" s="10">
        <f>IF(ROUND(D50*1440,0)=ROUND($E$9*1440,0),A50,"")</f>
        <v/>
      </c>
      <c r="H50" s="10">
        <f>IF(AND(F50&lt;&gt;"沈む前",A50&gt;=DATE($B$5,7,1)),A50,"")</f>
        <v/>
      </c>
      <c r="I50" s="10">
        <f>IF(AND(F50&lt;&gt;"沈む前",A50&lt;DATE($B$5,7,1)),A50,"")</f>
        <v/>
      </c>
    </row>
    <row r="51">
      <c r="A51" s="12" t="n">
        <v>46055</v>
      </c>
      <c r="B51" s="7">
        <f>TEXT(A51,"aaa")</f>
        <v/>
      </c>
      <c r="C51" s="7">
        <f>IF(OR(WEEKDAY(A51,2)&gt;5,COUNTIF('6_休日'!$A$4:$A$41,A51)&gt;0),0,1)</f>
        <v/>
      </c>
      <c r="D51" s="13">
        <f>INDEX('4_日の入り'!$B$4:$AX$368,33,$B$6)</f>
        <v/>
      </c>
      <c r="E51" s="13">
        <f>INDEX('5_薄明の終わり'!$B$4:$AX$368,33,$B$6)</f>
        <v/>
      </c>
      <c r="F51" s="7">
        <f>IF(ROUND($B$4*1440,0)&lt;ROUND(D51*1440,0),"沈む前",IF(ROUND($B$4*1440,0)&lt;ROUND(E51*1440,0),"薄明","暗い"))</f>
        <v/>
      </c>
      <c r="G51" s="10">
        <f>IF(ROUND(D51*1440,0)=ROUND($E$9*1440,0),A51,"")</f>
        <v/>
      </c>
      <c r="H51" s="10">
        <f>IF(AND(F51&lt;&gt;"沈む前",A51&gt;=DATE($B$5,7,1)),A51,"")</f>
        <v/>
      </c>
      <c r="I51" s="10">
        <f>IF(AND(F51&lt;&gt;"沈む前",A51&lt;DATE($B$5,7,1)),A51,"")</f>
        <v/>
      </c>
    </row>
    <row r="52">
      <c r="A52" s="12" t="n">
        <v>46056</v>
      </c>
      <c r="B52" s="7">
        <f>TEXT(A52,"aaa")</f>
        <v/>
      </c>
      <c r="C52" s="7">
        <f>IF(OR(WEEKDAY(A52,2)&gt;5,COUNTIF('6_休日'!$A$4:$A$41,A52)&gt;0),0,1)</f>
        <v/>
      </c>
      <c r="D52" s="13">
        <f>INDEX('4_日の入り'!$B$4:$AX$368,34,$B$6)</f>
        <v/>
      </c>
      <c r="E52" s="13">
        <f>INDEX('5_薄明の終わり'!$B$4:$AX$368,34,$B$6)</f>
        <v/>
      </c>
      <c r="F52" s="7">
        <f>IF(ROUND($B$4*1440,0)&lt;ROUND(D52*1440,0),"沈む前",IF(ROUND($B$4*1440,0)&lt;ROUND(E52*1440,0),"薄明","暗い"))</f>
        <v/>
      </c>
      <c r="G52" s="10">
        <f>IF(ROUND(D52*1440,0)=ROUND($E$9*1440,0),A52,"")</f>
        <v/>
      </c>
      <c r="H52" s="10">
        <f>IF(AND(F52&lt;&gt;"沈む前",A52&gt;=DATE($B$5,7,1)),A52,"")</f>
        <v/>
      </c>
      <c r="I52" s="10">
        <f>IF(AND(F52&lt;&gt;"沈む前",A52&lt;DATE($B$5,7,1)),A52,"")</f>
        <v/>
      </c>
    </row>
    <row r="53">
      <c r="A53" s="12" t="n">
        <v>46057</v>
      </c>
      <c r="B53" s="7">
        <f>TEXT(A53,"aaa")</f>
        <v/>
      </c>
      <c r="C53" s="7">
        <f>IF(OR(WEEKDAY(A53,2)&gt;5,COUNTIF('6_休日'!$A$4:$A$41,A53)&gt;0),0,1)</f>
        <v/>
      </c>
      <c r="D53" s="13">
        <f>INDEX('4_日の入り'!$B$4:$AX$368,35,$B$6)</f>
        <v/>
      </c>
      <c r="E53" s="13">
        <f>INDEX('5_薄明の終わり'!$B$4:$AX$368,35,$B$6)</f>
        <v/>
      </c>
      <c r="F53" s="7">
        <f>IF(ROUND($B$4*1440,0)&lt;ROUND(D53*1440,0),"沈む前",IF(ROUND($B$4*1440,0)&lt;ROUND(E53*1440,0),"薄明","暗い"))</f>
        <v/>
      </c>
      <c r="G53" s="10">
        <f>IF(ROUND(D53*1440,0)=ROUND($E$9*1440,0),A53,"")</f>
        <v/>
      </c>
      <c r="H53" s="10">
        <f>IF(AND(F53&lt;&gt;"沈む前",A53&gt;=DATE($B$5,7,1)),A53,"")</f>
        <v/>
      </c>
      <c r="I53" s="10">
        <f>IF(AND(F53&lt;&gt;"沈む前",A53&lt;DATE($B$5,7,1)),A53,"")</f>
        <v/>
      </c>
    </row>
    <row r="54">
      <c r="A54" s="12" t="n">
        <v>46058</v>
      </c>
      <c r="B54" s="7">
        <f>TEXT(A54,"aaa")</f>
        <v/>
      </c>
      <c r="C54" s="7">
        <f>IF(OR(WEEKDAY(A54,2)&gt;5,COUNTIF('6_休日'!$A$4:$A$41,A54)&gt;0),0,1)</f>
        <v/>
      </c>
      <c r="D54" s="13">
        <f>INDEX('4_日の入り'!$B$4:$AX$368,36,$B$6)</f>
        <v/>
      </c>
      <c r="E54" s="13">
        <f>INDEX('5_薄明の終わり'!$B$4:$AX$368,36,$B$6)</f>
        <v/>
      </c>
      <c r="F54" s="7">
        <f>IF(ROUND($B$4*1440,0)&lt;ROUND(D54*1440,0),"沈む前",IF(ROUND($B$4*1440,0)&lt;ROUND(E54*1440,0),"薄明","暗い"))</f>
        <v/>
      </c>
      <c r="G54" s="10">
        <f>IF(ROUND(D54*1440,0)=ROUND($E$9*1440,0),A54,"")</f>
        <v/>
      </c>
      <c r="H54" s="10">
        <f>IF(AND(F54&lt;&gt;"沈む前",A54&gt;=DATE($B$5,7,1)),A54,"")</f>
        <v/>
      </c>
      <c r="I54" s="10">
        <f>IF(AND(F54&lt;&gt;"沈む前",A54&lt;DATE($B$5,7,1)),A54,"")</f>
        <v/>
      </c>
    </row>
    <row r="55">
      <c r="A55" s="12" t="n">
        <v>46059</v>
      </c>
      <c r="B55" s="7">
        <f>TEXT(A55,"aaa")</f>
        <v/>
      </c>
      <c r="C55" s="7">
        <f>IF(OR(WEEKDAY(A55,2)&gt;5,COUNTIF('6_休日'!$A$4:$A$41,A55)&gt;0),0,1)</f>
        <v/>
      </c>
      <c r="D55" s="13">
        <f>INDEX('4_日の入り'!$B$4:$AX$368,37,$B$6)</f>
        <v/>
      </c>
      <c r="E55" s="13">
        <f>INDEX('5_薄明の終わり'!$B$4:$AX$368,37,$B$6)</f>
        <v/>
      </c>
      <c r="F55" s="7">
        <f>IF(ROUND($B$4*1440,0)&lt;ROUND(D55*1440,0),"沈む前",IF(ROUND($B$4*1440,0)&lt;ROUND(E55*1440,0),"薄明","暗い"))</f>
        <v/>
      </c>
      <c r="G55" s="10">
        <f>IF(ROUND(D55*1440,0)=ROUND($E$9*1440,0),A55,"")</f>
        <v/>
      </c>
      <c r="H55" s="10">
        <f>IF(AND(F55&lt;&gt;"沈む前",A55&gt;=DATE($B$5,7,1)),A55,"")</f>
        <v/>
      </c>
      <c r="I55" s="10">
        <f>IF(AND(F55&lt;&gt;"沈む前",A55&lt;DATE($B$5,7,1)),A55,"")</f>
        <v/>
      </c>
    </row>
    <row r="56">
      <c r="A56" s="12" t="n">
        <v>46060</v>
      </c>
      <c r="B56" s="7">
        <f>TEXT(A56,"aaa")</f>
        <v/>
      </c>
      <c r="C56" s="7">
        <f>IF(OR(WEEKDAY(A56,2)&gt;5,COUNTIF('6_休日'!$A$4:$A$41,A56)&gt;0),0,1)</f>
        <v/>
      </c>
      <c r="D56" s="13">
        <f>INDEX('4_日の入り'!$B$4:$AX$368,38,$B$6)</f>
        <v/>
      </c>
      <c r="E56" s="13">
        <f>INDEX('5_薄明の終わり'!$B$4:$AX$368,38,$B$6)</f>
        <v/>
      </c>
      <c r="F56" s="7">
        <f>IF(ROUND($B$4*1440,0)&lt;ROUND(D56*1440,0),"沈む前",IF(ROUND($B$4*1440,0)&lt;ROUND(E56*1440,0),"薄明","暗い"))</f>
        <v/>
      </c>
      <c r="G56" s="10">
        <f>IF(ROUND(D56*1440,0)=ROUND($E$9*1440,0),A56,"")</f>
        <v/>
      </c>
      <c r="H56" s="10">
        <f>IF(AND(F56&lt;&gt;"沈む前",A56&gt;=DATE($B$5,7,1)),A56,"")</f>
        <v/>
      </c>
      <c r="I56" s="10">
        <f>IF(AND(F56&lt;&gt;"沈む前",A56&lt;DATE($B$5,7,1)),A56,"")</f>
        <v/>
      </c>
    </row>
    <row r="57">
      <c r="A57" s="12" t="n">
        <v>46061</v>
      </c>
      <c r="B57" s="7">
        <f>TEXT(A57,"aaa")</f>
        <v/>
      </c>
      <c r="C57" s="7">
        <f>IF(OR(WEEKDAY(A57,2)&gt;5,COUNTIF('6_休日'!$A$4:$A$41,A57)&gt;0),0,1)</f>
        <v/>
      </c>
      <c r="D57" s="13">
        <f>INDEX('4_日の入り'!$B$4:$AX$368,39,$B$6)</f>
        <v/>
      </c>
      <c r="E57" s="13">
        <f>INDEX('5_薄明の終わり'!$B$4:$AX$368,39,$B$6)</f>
        <v/>
      </c>
      <c r="F57" s="7">
        <f>IF(ROUND($B$4*1440,0)&lt;ROUND(D57*1440,0),"沈む前",IF(ROUND($B$4*1440,0)&lt;ROUND(E57*1440,0),"薄明","暗い"))</f>
        <v/>
      </c>
      <c r="G57" s="10">
        <f>IF(ROUND(D57*1440,0)=ROUND($E$9*1440,0),A57,"")</f>
        <v/>
      </c>
      <c r="H57" s="10">
        <f>IF(AND(F57&lt;&gt;"沈む前",A57&gt;=DATE($B$5,7,1)),A57,"")</f>
        <v/>
      </c>
      <c r="I57" s="10">
        <f>IF(AND(F57&lt;&gt;"沈む前",A57&lt;DATE($B$5,7,1)),A57,"")</f>
        <v/>
      </c>
    </row>
    <row r="58">
      <c r="A58" s="12" t="n">
        <v>46062</v>
      </c>
      <c r="B58" s="7">
        <f>TEXT(A58,"aaa")</f>
        <v/>
      </c>
      <c r="C58" s="7">
        <f>IF(OR(WEEKDAY(A58,2)&gt;5,COUNTIF('6_休日'!$A$4:$A$41,A58)&gt;0),0,1)</f>
        <v/>
      </c>
      <c r="D58" s="13">
        <f>INDEX('4_日の入り'!$B$4:$AX$368,40,$B$6)</f>
        <v/>
      </c>
      <c r="E58" s="13">
        <f>INDEX('5_薄明の終わり'!$B$4:$AX$368,40,$B$6)</f>
        <v/>
      </c>
      <c r="F58" s="7">
        <f>IF(ROUND($B$4*1440,0)&lt;ROUND(D58*1440,0),"沈む前",IF(ROUND($B$4*1440,0)&lt;ROUND(E58*1440,0),"薄明","暗い"))</f>
        <v/>
      </c>
      <c r="G58" s="10">
        <f>IF(ROUND(D58*1440,0)=ROUND($E$9*1440,0),A58,"")</f>
        <v/>
      </c>
      <c r="H58" s="10">
        <f>IF(AND(F58&lt;&gt;"沈む前",A58&gt;=DATE($B$5,7,1)),A58,"")</f>
        <v/>
      </c>
      <c r="I58" s="10">
        <f>IF(AND(F58&lt;&gt;"沈む前",A58&lt;DATE($B$5,7,1)),A58,"")</f>
        <v/>
      </c>
    </row>
    <row r="59">
      <c r="A59" s="12" t="n">
        <v>46063</v>
      </c>
      <c r="B59" s="7">
        <f>TEXT(A59,"aaa")</f>
        <v/>
      </c>
      <c r="C59" s="7">
        <f>IF(OR(WEEKDAY(A59,2)&gt;5,COUNTIF('6_休日'!$A$4:$A$41,A59)&gt;0),0,1)</f>
        <v/>
      </c>
      <c r="D59" s="13">
        <f>INDEX('4_日の入り'!$B$4:$AX$368,41,$B$6)</f>
        <v/>
      </c>
      <c r="E59" s="13">
        <f>INDEX('5_薄明の終わり'!$B$4:$AX$368,41,$B$6)</f>
        <v/>
      </c>
      <c r="F59" s="7">
        <f>IF(ROUND($B$4*1440,0)&lt;ROUND(D59*1440,0),"沈む前",IF(ROUND($B$4*1440,0)&lt;ROUND(E59*1440,0),"薄明","暗い"))</f>
        <v/>
      </c>
      <c r="G59" s="10">
        <f>IF(ROUND(D59*1440,0)=ROUND($E$9*1440,0),A59,"")</f>
        <v/>
      </c>
      <c r="H59" s="10">
        <f>IF(AND(F59&lt;&gt;"沈む前",A59&gt;=DATE($B$5,7,1)),A59,"")</f>
        <v/>
      </c>
      <c r="I59" s="10">
        <f>IF(AND(F59&lt;&gt;"沈む前",A59&lt;DATE($B$5,7,1)),A59,"")</f>
        <v/>
      </c>
    </row>
    <row r="60">
      <c r="A60" s="12" t="n">
        <v>46064</v>
      </c>
      <c r="B60" s="7">
        <f>TEXT(A60,"aaa")</f>
        <v/>
      </c>
      <c r="C60" s="7">
        <f>IF(OR(WEEKDAY(A60,2)&gt;5,COUNTIF('6_休日'!$A$4:$A$41,A60)&gt;0),0,1)</f>
        <v/>
      </c>
      <c r="D60" s="13">
        <f>INDEX('4_日の入り'!$B$4:$AX$368,42,$B$6)</f>
        <v/>
      </c>
      <c r="E60" s="13">
        <f>INDEX('5_薄明の終わり'!$B$4:$AX$368,42,$B$6)</f>
        <v/>
      </c>
      <c r="F60" s="7">
        <f>IF(ROUND($B$4*1440,0)&lt;ROUND(D60*1440,0),"沈む前",IF(ROUND($B$4*1440,0)&lt;ROUND(E60*1440,0),"薄明","暗い"))</f>
        <v/>
      </c>
      <c r="G60" s="10">
        <f>IF(ROUND(D60*1440,0)=ROUND($E$9*1440,0),A60,"")</f>
        <v/>
      </c>
      <c r="H60" s="10">
        <f>IF(AND(F60&lt;&gt;"沈む前",A60&gt;=DATE($B$5,7,1)),A60,"")</f>
        <v/>
      </c>
      <c r="I60" s="10">
        <f>IF(AND(F60&lt;&gt;"沈む前",A60&lt;DATE($B$5,7,1)),A60,"")</f>
        <v/>
      </c>
    </row>
    <row r="61">
      <c r="A61" s="12" t="n">
        <v>46065</v>
      </c>
      <c r="B61" s="7">
        <f>TEXT(A61,"aaa")</f>
        <v/>
      </c>
      <c r="C61" s="7">
        <f>IF(OR(WEEKDAY(A61,2)&gt;5,COUNTIF('6_休日'!$A$4:$A$41,A61)&gt;0),0,1)</f>
        <v/>
      </c>
      <c r="D61" s="13">
        <f>INDEX('4_日の入り'!$B$4:$AX$368,43,$B$6)</f>
        <v/>
      </c>
      <c r="E61" s="13">
        <f>INDEX('5_薄明の終わり'!$B$4:$AX$368,43,$B$6)</f>
        <v/>
      </c>
      <c r="F61" s="7">
        <f>IF(ROUND($B$4*1440,0)&lt;ROUND(D61*1440,0),"沈む前",IF(ROUND($B$4*1440,0)&lt;ROUND(E61*1440,0),"薄明","暗い"))</f>
        <v/>
      </c>
      <c r="G61" s="10">
        <f>IF(ROUND(D61*1440,0)=ROUND($E$9*1440,0),A61,"")</f>
        <v/>
      </c>
      <c r="H61" s="10">
        <f>IF(AND(F61&lt;&gt;"沈む前",A61&gt;=DATE($B$5,7,1)),A61,"")</f>
        <v/>
      </c>
      <c r="I61" s="10">
        <f>IF(AND(F61&lt;&gt;"沈む前",A61&lt;DATE($B$5,7,1)),A61,"")</f>
        <v/>
      </c>
    </row>
    <row r="62">
      <c r="A62" s="12" t="n">
        <v>46066</v>
      </c>
      <c r="B62" s="7">
        <f>TEXT(A62,"aaa")</f>
        <v/>
      </c>
      <c r="C62" s="7">
        <f>IF(OR(WEEKDAY(A62,2)&gt;5,COUNTIF('6_休日'!$A$4:$A$41,A62)&gt;0),0,1)</f>
        <v/>
      </c>
      <c r="D62" s="13">
        <f>INDEX('4_日の入り'!$B$4:$AX$368,44,$B$6)</f>
        <v/>
      </c>
      <c r="E62" s="13">
        <f>INDEX('5_薄明の終わり'!$B$4:$AX$368,44,$B$6)</f>
        <v/>
      </c>
      <c r="F62" s="7">
        <f>IF(ROUND($B$4*1440,0)&lt;ROUND(D62*1440,0),"沈む前",IF(ROUND($B$4*1440,0)&lt;ROUND(E62*1440,0),"薄明","暗い"))</f>
        <v/>
      </c>
      <c r="G62" s="10">
        <f>IF(ROUND(D62*1440,0)=ROUND($E$9*1440,0),A62,"")</f>
        <v/>
      </c>
      <c r="H62" s="10">
        <f>IF(AND(F62&lt;&gt;"沈む前",A62&gt;=DATE($B$5,7,1)),A62,"")</f>
        <v/>
      </c>
      <c r="I62" s="10">
        <f>IF(AND(F62&lt;&gt;"沈む前",A62&lt;DATE($B$5,7,1)),A62,"")</f>
        <v/>
      </c>
    </row>
    <row r="63">
      <c r="A63" s="12" t="n">
        <v>46067</v>
      </c>
      <c r="B63" s="7">
        <f>TEXT(A63,"aaa")</f>
        <v/>
      </c>
      <c r="C63" s="7">
        <f>IF(OR(WEEKDAY(A63,2)&gt;5,COUNTIF('6_休日'!$A$4:$A$41,A63)&gt;0),0,1)</f>
        <v/>
      </c>
      <c r="D63" s="13">
        <f>INDEX('4_日の入り'!$B$4:$AX$368,45,$B$6)</f>
        <v/>
      </c>
      <c r="E63" s="13">
        <f>INDEX('5_薄明の終わり'!$B$4:$AX$368,45,$B$6)</f>
        <v/>
      </c>
      <c r="F63" s="7">
        <f>IF(ROUND($B$4*1440,0)&lt;ROUND(D63*1440,0),"沈む前",IF(ROUND($B$4*1440,0)&lt;ROUND(E63*1440,0),"薄明","暗い"))</f>
        <v/>
      </c>
      <c r="G63" s="10">
        <f>IF(ROUND(D63*1440,0)=ROUND($E$9*1440,0),A63,"")</f>
        <v/>
      </c>
      <c r="H63" s="10">
        <f>IF(AND(F63&lt;&gt;"沈む前",A63&gt;=DATE($B$5,7,1)),A63,"")</f>
        <v/>
      </c>
      <c r="I63" s="10">
        <f>IF(AND(F63&lt;&gt;"沈む前",A63&lt;DATE($B$5,7,1)),A63,"")</f>
        <v/>
      </c>
    </row>
    <row r="64">
      <c r="A64" s="12" t="n">
        <v>46068</v>
      </c>
      <c r="B64" s="7">
        <f>TEXT(A64,"aaa")</f>
        <v/>
      </c>
      <c r="C64" s="7">
        <f>IF(OR(WEEKDAY(A64,2)&gt;5,COUNTIF('6_休日'!$A$4:$A$41,A64)&gt;0),0,1)</f>
        <v/>
      </c>
      <c r="D64" s="13">
        <f>INDEX('4_日の入り'!$B$4:$AX$368,46,$B$6)</f>
        <v/>
      </c>
      <c r="E64" s="13">
        <f>INDEX('5_薄明の終わり'!$B$4:$AX$368,46,$B$6)</f>
        <v/>
      </c>
      <c r="F64" s="7">
        <f>IF(ROUND($B$4*1440,0)&lt;ROUND(D64*1440,0),"沈む前",IF(ROUND($B$4*1440,0)&lt;ROUND(E64*1440,0),"薄明","暗い"))</f>
        <v/>
      </c>
      <c r="G64" s="10">
        <f>IF(ROUND(D64*1440,0)=ROUND($E$9*1440,0),A64,"")</f>
        <v/>
      </c>
      <c r="H64" s="10">
        <f>IF(AND(F64&lt;&gt;"沈む前",A64&gt;=DATE($B$5,7,1)),A64,"")</f>
        <v/>
      </c>
      <c r="I64" s="10">
        <f>IF(AND(F64&lt;&gt;"沈む前",A64&lt;DATE($B$5,7,1)),A64,"")</f>
        <v/>
      </c>
    </row>
    <row r="65">
      <c r="A65" s="12" t="n">
        <v>46069</v>
      </c>
      <c r="B65" s="7">
        <f>TEXT(A65,"aaa")</f>
        <v/>
      </c>
      <c r="C65" s="7">
        <f>IF(OR(WEEKDAY(A65,2)&gt;5,COUNTIF('6_休日'!$A$4:$A$41,A65)&gt;0),0,1)</f>
        <v/>
      </c>
      <c r="D65" s="13">
        <f>INDEX('4_日の入り'!$B$4:$AX$368,47,$B$6)</f>
        <v/>
      </c>
      <c r="E65" s="13">
        <f>INDEX('5_薄明の終わり'!$B$4:$AX$368,47,$B$6)</f>
        <v/>
      </c>
      <c r="F65" s="7">
        <f>IF(ROUND($B$4*1440,0)&lt;ROUND(D65*1440,0),"沈む前",IF(ROUND($B$4*1440,0)&lt;ROUND(E65*1440,0),"薄明","暗い"))</f>
        <v/>
      </c>
      <c r="G65" s="10">
        <f>IF(ROUND(D65*1440,0)=ROUND($E$9*1440,0),A65,"")</f>
        <v/>
      </c>
      <c r="H65" s="10">
        <f>IF(AND(F65&lt;&gt;"沈む前",A65&gt;=DATE($B$5,7,1)),A65,"")</f>
        <v/>
      </c>
      <c r="I65" s="10">
        <f>IF(AND(F65&lt;&gt;"沈む前",A65&lt;DATE($B$5,7,1)),A65,"")</f>
        <v/>
      </c>
    </row>
    <row r="66">
      <c r="A66" s="12" t="n">
        <v>46070</v>
      </c>
      <c r="B66" s="7">
        <f>TEXT(A66,"aaa")</f>
        <v/>
      </c>
      <c r="C66" s="7">
        <f>IF(OR(WEEKDAY(A66,2)&gt;5,COUNTIF('6_休日'!$A$4:$A$41,A66)&gt;0),0,1)</f>
        <v/>
      </c>
      <c r="D66" s="13">
        <f>INDEX('4_日の入り'!$B$4:$AX$368,48,$B$6)</f>
        <v/>
      </c>
      <c r="E66" s="13">
        <f>INDEX('5_薄明の終わり'!$B$4:$AX$368,48,$B$6)</f>
        <v/>
      </c>
      <c r="F66" s="7">
        <f>IF(ROUND($B$4*1440,0)&lt;ROUND(D66*1440,0),"沈む前",IF(ROUND($B$4*1440,0)&lt;ROUND(E66*1440,0),"薄明","暗い"))</f>
        <v/>
      </c>
      <c r="G66" s="10">
        <f>IF(ROUND(D66*1440,0)=ROUND($E$9*1440,0),A66,"")</f>
        <v/>
      </c>
      <c r="H66" s="10">
        <f>IF(AND(F66&lt;&gt;"沈む前",A66&gt;=DATE($B$5,7,1)),A66,"")</f>
        <v/>
      </c>
      <c r="I66" s="10">
        <f>IF(AND(F66&lt;&gt;"沈む前",A66&lt;DATE($B$5,7,1)),A66,"")</f>
        <v/>
      </c>
    </row>
    <row r="67">
      <c r="A67" s="12" t="n">
        <v>46071</v>
      </c>
      <c r="B67" s="7">
        <f>TEXT(A67,"aaa")</f>
        <v/>
      </c>
      <c r="C67" s="7">
        <f>IF(OR(WEEKDAY(A67,2)&gt;5,COUNTIF('6_休日'!$A$4:$A$41,A67)&gt;0),0,1)</f>
        <v/>
      </c>
      <c r="D67" s="13">
        <f>INDEX('4_日の入り'!$B$4:$AX$368,49,$B$6)</f>
        <v/>
      </c>
      <c r="E67" s="13">
        <f>INDEX('5_薄明の終わり'!$B$4:$AX$368,49,$B$6)</f>
        <v/>
      </c>
      <c r="F67" s="7">
        <f>IF(ROUND($B$4*1440,0)&lt;ROUND(D67*1440,0),"沈む前",IF(ROUND($B$4*1440,0)&lt;ROUND(E67*1440,0),"薄明","暗い"))</f>
        <v/>
      </c>
      <c r="G67" s="10">
        <f>IF(ROUND(D67*1440,0)=ROUND($E$9*1440,0),A67,"")</f>
        <v/>
      </c>
      <c r="H67" s="10">
        <f>IF(AND(F67&lt;&gt;"沈む前",A67&gt;=DATE($B$5,7,1)),A67,"")</f>
        <v/>
      </c>
      <c r="I67" s="10">
        <f>IF(AND(F67&lt;&gt;"沈む前",A67&lt;DATE($B$5,7,1)),A67,"")</f>
        <v/>
      </c>
    </row>
    <row r="68">
      <c r="A68" s="12" t="n">
        <v>46072</v>
      </c>
      <c r="B68" s="7">
        <f>TEXT(A68,"aaa")</f>
        <v/>
      </c>
      <c r="C68" s="7">
        <f>IF(OR(WEEKDAY(A68,2)&gt;5,COUNTIF('6_休日'!$A$4:$A$41,A68)&gt;0),0,1)</f>
        <v/>
      </c>
      <c r="D68" s="13">
        <f>INDEX('4_日の入り'!$B$4:$AX$368,50,$B$6)</f>
        <v/>
      </c>
      <c r="E68" s="13">
        <f>INDEX('5_薄明の終わり'!$B$4:$AX$368,50,$B$6)</f>
        <v/>
      </c>
      <c r="F68" s="7">
        <f>IF(ROUND($B$4*1440,0)&lt;ROUND(D68*1440,0),"沈む前",IF(ROUND($B$4*1440,0)&lt;ROUND(E68*1440,0),"薄明","暗い"))</f>
        <v/>
      </c>
      <c r="G68" s="10">
        <f>IF(ROUND(D68*1440,0)=ROUND($E$9*1440,0),A68,"")</f>
        <v/>
      </c>
      <c r="H68" s="10">
        <f>IF(AND(F68&lt;&gt;"沈む前",A68&gt;=DATE($B$5,7,1)),A68,"")</f>
        <v/>
      </c>
      <c r="I68" s="10">
        <f>IF(AND(F68&lt;&gt;"沈む前",A68&lt;DATE($B$5,7,1)),A68,"")</f>
        <v/>
      </c>
    </row>
    <row r="69">
      <c r="A69" s="12" t="n">
        <v>46073</v>
      </c>
      <c r="B69" s="7">
        <f>TEXT(A69,"aaa")</f>
        <v/>
      </c>
      <c r="C69" s="7">
        <f>IF(OR(WEEKDAY(A69,2)&gt;5,COUNTIF('6_休日'!$A$4:$A$41,A69)&gt;0),0,1)</f>
        <v/>
      </c>
      <c r="D69" s="13">
        <f>INDEX('4_日の入り'!$B$4:$AX$368,51,$B$6)</f>
        <v/>
      </c>
      <c r="E69" s="13">
        <f>INDEX('5_薄明の終わり'!$B$4:$AX$368,51,$B$6)</f>
        <v/>
      </c>
      <c r="F69" s="7">
        <f>IF(ROUND($B$4*1440,0)&lt;ROUND(D69*1440,0),"沈む前",IF(ROUND($B$4*1440,0)&lt;ROUND(E69*1440,0),"薄明","暗い"))</f>
        <v/>
      </c>
      <c r="G69" s="10">
        <f>IF(ROUND(D69*1440,0)=ROUND($E$9*1440,0),A69,"")</f>
        <v/>
      </c>
      <c r="H69" s="10">
        <f>IF(AND(F69&lt;&gt;"沈む前",A69&gt;=DATE($B$5,7,1)),A69,"")</f>
        <v/>
      </c>
      <c r="I69" s="10">
        <f>IF(AND(F69&lt;&gt;"沈む前",A69&lt;DATE($B$5,7,1)),A69,"")</f>
        <v/>
      </c>
    </row>
    <row r="70">
      <c r="A70" s="12" t="n">
        <v>46074</v>
      </c>
      <c r="B70" s="7">
        <f>TEXT(A70,"aaa")</f>
        <v/>
      </c>
      <c r="C70" s="7">
        <f>IF(OR(WEEKDAY(A70,2)&gt;5,COUNTIF('6_休日'!$A$4:$A$41,A70)&gt;0),0,1)</f>
        <v/>
      </c>
      <c r="D70" s="13">
        <f>INDEX('4_日の入り'!$B$4:$AX$368,52,$B$6)</f>
        <v/>
      </c>
      <c r="E70" s="13">
        <f>INDEX('5_薄明の終わり'!$B$4:$AX$368,52,$B$6)</f>
        <v/>
      </c>
      <c r="F70" s="7">
        <f>IF(ROUND($B$4*1440,0)&lt;ROUND(D70*1440,0),"沈む前",IF(ROUND($B$4*1440,0)&lt;ROUND(E70*1440,0),"薄明","暗い"))</f>
        <v/>
      </c>
      <c r="G70" s="10">
        <f>IF(ROUND(D70*1440,0)=ROUND($E$9*1440,0),A70,"")</f>
        <v/>
      </c>
      <c r="H70" s="10">
        <f>IF(AND(F70&lt;&gt;"沈む前",A70&gt;=DATE($B$5,7,1)),A70,"")</f>
        <v/>
      </c>
      <c r="I70" s="10">
        <f>IF(AND(F70&lt;&gt;"沈む前",A70&lt;DATE($B$5,7,1)),A70,"")</f>
        <v/>
      </c>
    </row>
    <row r="71">
      <c r="A71" s="12" t="n">
        <v>46075</v>
      </c>
      <c r="B71" s="7">
        <f>TEXT(A71,"aaa")</f>
        <v/>
      </c>
      <c r="C71" s="7">
        <f>IF(OR(WEEKDAY(A71,2)&gt;5,COUNTIF('6_休日'!$A$4:$A$41,A71)&gt;0),0,1)</f>
        <v/>
      </c>
      <c r="D71" s="13">
        <f>INDEX('4_日の入り'!$B$4:$AX$368,53,$B$6)</f>
        <v/>
      </c>
      <c r="E71" s="13">
        <f>INDEX('5_薄明の終わり'!$B$4:$AX$368,53,$B$6)</f>
        <v/>
      </c>
      <c r="F71" s="7">
        <f>IF(ROUND($B$4*1440,0)&lt;ROUND(D71*1440,0),"沈む前",IF(ROUND($B$4*1440,0)&lt;ROUND(E71*1440,0),"薄明","暗い"))</f>
        <v/>
      </c>
      <c r="G71" s="10">
        <f>IF(ROUND(D71*1440,0)=ROUND($E$9*1440,0),A71,"")</f>
        <v/>
      </c>
      <c r="H71" s="10">
        <f>IF(AND(F71&lt;&gt;"沈む前",A71&gt;=DATE($B$5,7,1)),A71,"")</f>
        <v/>
      </c>
      <c r="I71" s="10">
        <f>IF(AND(F71&lt;&gt;"沈む前",A71&lt;DATE($B$5,7,1)),A71,"")</f>
        <v/>
      </c>
    </row>
    <row r="72">
      <c r="A72" s="12" t="n">
        <v>46076</v>
      </c>
      <c r="B72" s="7">
        <f>TEXT(A72,"aaa")</f>
        <v/>
      </c>
      <c r="C72" s="7">
        <f>IF(OR(WEEKDAY(A72,2)&gt;5,COUNTIF('6_休日'!$A$4:$A$41,A72)&gt;0),0,1)</f>
        <v/>
      </c>
      <c r="D72" s="13">
        <f>INDEX('4_日の入り'!$B$4:$AX$368,54,$B$6)</f>
        <v/>
      </c>
      <c r="E72" s="13">
        <f>INDEX('5_薄明の終わり'!$B$4:$AX$368,54,$B$6)</f>
        <v/>
      </c>
      <c r="F72" s="7">
        <f>IF(ROUND($B$4*1440,0)&lt;ROUND(D72*1440,0),"沈む前",IF(ROUND($B$4*1440,0)&lt;ROUND(E72*1440,0),"薄明","暗い"))</f>
        <v/>
      </c>
      <c r="G72" s="10">
        <f>IF(ROUND(D72*1440,0)=ROUND($E$9*1440,0),A72,"")</f>
        <v/>
      </c>
      <c r="H72" s="10">
        <f>IF(AND(F72&lt;&gt;"沈む前",A72&gt;=DATE($B$5,7,1)),A72,"")</f>
        <v/>
      </c>
      <c r="I72" s="10">
        <f>IF(AND(F72&lt;&gt;"沈む前",A72&lt;DATE($B$5,7,1)),A72,"")</f>
        <v/>
      </c>
    </row>
    <row r="73">
      <c r="A73" s="12" t="n">
        <v>46077</v>
      </c>
      <c r="B73" s="7">
        <f>TEXT(A73,"aaa")</f>
        <v/>
      </c>
      <c r="C73" s="7">
        <f>IF(OR(WEEKDAY(A73,2)&gt;5,COUNTIF('6_休日'!$A$4:$A$41,A73)&gt;0),0,1)</f>
        <v/>
      </c>
      <c r="D73" s="13">
        <f>INDEX('4_日の入り'!$B$4:$AX$368,55,$B$6)</f>
        <v/>
      </c>
      <c r="E73" s="13">
        <f>INDEX('5_薄明の終わり'!$B$4:$AX$368,55,$B$6)</f>
        <v/>
      </c>
      <c r="F73" s="7">
        <f>IF(ROUND($B$4*1440,0)&lt;ROUND(D73*1440,0),"沈む前",IF(ROUND($B$4*1440,0)&lt;ROUND(E73*1440,0),"薄明","暗い"))</f>
        <v/>
      </c>
      <c r="G73" s="10">
        <f>IF(ROUND(D73*1440,0)=ROUND($E$9*1440,0),A73,"")</f>
        <v/>
      </c>
      <c r="H73" s="10">
        <f>IF(AND(F73&lt;&gt;"沈む前",A73&gt;=DATE($B$5,7,1)),A73,"")</f>
        <v/>
      </c>
      <c r="I73" s="10">
        <f>IF(AND(F73&lt;&gt;"沈む前",A73&lt;DATE($B$5,7,1)),A73,"")</f>
        <v/>
      </c>
    </row>
    <row r="74">
      <c r="A74" s="12" t="n">
        <v>46078</v>
      </c>
      <c r="B74" s="7">
        <f>TEXT(A74,"aaa")</f>
        <v/>
      </c>
      <c r="C74" s="7">
        <f>IF(OR(WEEKDAY(A74,2)&gt;5,COUNTIF('6_休日'!$A$4:$A$41,A74)&gt;0),0,1)</f>
        <v/>
      </c>
      <c r="D74" s="13">
        <f>INDEX('4_日の入り'!$B$4:$AX$368,56,$B$6)</f>
        <v/>
      </c>
      <c r="E74" s="13">
        <f>INDEX('5_薄明の終わり'!$B$4:$AX$368,56,$B$6)</f>
        <v/>
      </c>
      <c r="F74" s="7">
        <f>IF(ROUND($B$4*1440,0)&lt;ROUND(D74*1440,0),"沈む前",IF(ROUND($B$4*1440,0)&lt;ROUND(E74*1440,0),"薄明","暗い"))</f>
        <v/>
      </c>
      <c r="G74" s="10">
        <f>IF(ROUND(D74*1440,0)=ROUND($E$9*1440,0),A74,"")</f>
        <v/>
      </c>
      <c r="H74" s="10">
        <f>IF(AND(F74&lt;&gt;"沈む前",A74&gt;=DATE($B$5,7,1)),A74,"")</f>
        <v/>
      </c>
      <c r="I74" s="10">
        <f>IF(AND(F74&lt;&gt;"沈む前",A74&lt;DATE($B$5,7,1)),A74,"")</f>
        <v/>
      </c>
    </row>
    <row r="75">
      <c r="A75" s="12" t="n">
        <v>46079</v>
      </c>
      <c r="B75" s="7">
        <f>TEXT(A75,"aaa")</f>
        <v/>
      </c>
      <c r="C75" s="7">
        <f>IF(OR(WEEKDAY(A75,2)&gt;5,COUNTIF('6_休日'!$A$4:$A$41,A75)&gt;0),0,1)</f>
        <v/>
      </c>
      <c r="D75" s="13">
        <f>INDEX('4_日の入り'!$B$4:$AX$368,57,$B$6)</f>
        <v/>
      </c>
      <c r="E75" s="13">
        <f>INDEX('5_薄明の終わり'!$B$4:$AX$368,57,$B$6)</f>
        <v/>
      </c>
      <c r="F75" s="7">
        <f>IF(ROUND($B$4*1440,0)&lt;ROUND(D75*1440,0),"沈む前",IF(ROUND($B$4*1440,0)&lt;ROUND(E75*1440,0),"薄明","暗い"))</f>
        <v/>
      </c>
      <c r="G75" s="10">
        <f>IF(ROUND(D75*1440,0)=ROUND($E$9*1440,0),A75,"")</f>
        <v/>
      </c>
      <c r="H75" s="10">
        <f>IF(AND(F75&lt;&gt;"沈む前",A75&gt;=DATE($B$5,7,1)),A75,"")</f>
        <v/>
      </c>
      <c r="I75" s="10">
        <f>IF(AND(F75&lt;&gt;"沈む前",A75&lt;DATE($B$5,7,1)),A75,"")</f>
        <v/>
      </c>
    </row>
    <row r="76">
      <c r="A76" s="12" t="n">
        <v>46080</v>
      </c>
      <c r="B76" s="7">
        <f>TEXT(A76,"aaa")</f>
        <v/>
      </c>
      <c r="C76" s="7">
        <f>IF(OR(WEEKDAY(A76,2)&gt;5,COUNTIF('6_休日'!$A$4:$A$41,A76)&gt;0),0,1)</f>
        <v/>
      </c>
      <c r="D76" s="13">
        <f>INDEX('4_日の入り'!$B$4:$AX$368,58,$B$6)</f>
        <v/>
      </c>
      <c r="E76" s="13">
        <f>INDEX('5_薄明の終わり'!$B$4:$AX$368,58,$B$6)</f>
        <v/>
      </c>
      <c r="F76" s="7">
        <f>IF(ROUND($B$4*1440,0)&lt;ROUND(D76*1440,0),"沈む前",IF(ROUND($B$4*1440,0)&lt;ROUND(E76*1440,0),"薄明","暗い"))</f>
        <v/>
      </c>
      <c r="G76" s="10">
        <f>IF(ROUND(D76*1440,0)=ROUND($E$9*1440,0),A76,"")</f>
        <v/>
      </c>
      <c r="H76" s="10">
        <f>IF(AND(F76&lt;&gt;"沈む前",A76&gt;=DATE($B$5,7,1)),A76,"")</f>
        <v/>
      </c>
      <c r="I76" s="10">
        <f>IF(AND(F76&lt;&gt;"沈む前",A76&lt;DATE($B$5,7,1)),A76,"")</f>
        <v/>
      </c>
    </row>
    <row r="77">
      <c r="A77" s="12" t="n">
        <v>46081</v>
      </c>
      <c r="B77" s="7">
        <f>TEXT(A77,"aaa")</f>
        <v/>
      </c>
      <c r="C77" s="7">
        <f>IF(OR(WEEKDAY(A77,2)&gt;5,COUNTIF('6_休日'!$A$4:$A$41,A77)&gt;0),0,1)</f>
        <v/>
      </c>
      <c r="D77" s="13">
        <f>INDEX('4_日の入り'!$B$4:$AX$368,59,$B$6)</f>
        <v/>
      </c>
      <c r="E77" s="13">
        <f>INDEX('5_薄明の終わり'!$B$4:$AX$368,59,$B$6)</f>
        <v/>
      </c>
      <c r="F77" s="7">
        <f>IF(ROUND($B$4*1440,0)&lt;ROUND(D77*1440,0),"沈む前",IF(ROUND($B$4*1440,0)&lt;ROUND(E77*1440,0),"薄明","暗い"))</f>
        <v/>
      </c>
      <c r="G77" s="10">
        <f>IF(ROUND(D77*1440,0)=ROUND($E$9*1440,0),A77,"")</f>
        <v/>
      </c>
      <c r="H77" s="10">
        <f>IF(AND(F77&lt;&gt;"沈む前",A77&gt;=DATE($B$5,7,1)),A77,"")</f>
        <v/>
      </c>
      <c r="I77" s="10">
        <f>IF(AND(F77&lt;&gt;"沈む前",A77&lt;DATE($B$5,7,1)),A77,"")</f>
        <v/>
      </c>
    </row>
    <row r="78">
      <c r="A78" s="12" t="n">
        <v>46082</v>
      </c>
      <c r="B78" s="7">
        <f>TEXT(A78,"aaa")</f>
        <v/>
      </c>
      <c r="C78" s="7">
        <f>IF(OR(WEEKDAY(A78,2)&gt;5,COUNTIF('6_休日'!$A$4:$A$41,A78)&gt;0),0,1)</f>
        <v/>
      </c>
      <c r="D78" s="13">
        <f>INDEX('4_日の入り'!$B$4:$AX$368,60,$B$6)</f>
        <v/>
      </c>
      <c r="E78" s="13">
        <f>INDEX('5_薄明の終わり'!$B$4:$AX$368,60,$B$6)</f>
        <v/>
      </c>
      <c r="F78" s="7">
        <f>IF(ROUND($B$4*1440,0)&lt;ROUND(D78*1440,0),"沈む前",IF(ROUND($B$4*1440,0)&lt;ROUND(E78*1440,0),"薄明","暗い"))</f>
        <v/>
      </c>
      <c r="G78" s="10">
        <f>IF(ROUND(D78*1440,0)=ROUND($E$9*1440,0),A78,"")</f>
        <v/>
      </c>
      <c r="H78" s="10">
        <f>IF(AND(F78&lt;&gt;"沈む前",A78&gt;=DATE($B$5,7,1)),A78,"")</f>
        <v/>
      </c>
      <c r="I78" s="10">
        <f>IF(AND(F78&lt;&gt;"沈む前",A78&lt;DATE($B$5,7,1)),A78,"")</f>
        <v/>
      </c>
    </row>
    <row r="79">
      <c r="A79" s="12" t="n">
        <v>46083</v>
      </c>
      <c r="B79" s="7">
        <f>TEXT(A79,"aaa")</f>
        <v/>
      </c>
      <c r="C79" s="7">
        <f>IF(OR(WEEKDAY(A79,2)&gt;5,COUNTIF('6_休日'!$A$4:$A$41,A79)&gt;0),0,1)</f>
        <v/>
      </c>
      <c r="D79" s="13">
        <f>INDEX('4_日の入り'!$B$4:$AX$368,61,$B$6)</f>
        <v/>
      </c>
      <c r="E79" s="13">
        <f>INDEX('5_薄明の終わり'!$B$4:$AX$368,61,$B$6)</f>
        <v/>
      </c>
      <c r="F79" s="7">
        <f>IF(ROUND($B$4*1440,0)&lt;ROUND(D79*1440,0),"沈む前",IF(ROUND($B$4*1440,0)&lt;ROUND(E79*1440,0),"薄明","暗い"))</f>
        <v/>
      </c>
      <c r="G79" s="10">
        <f>IF(ROUND(D79*1440,0)=ROUND($E$9*1440,0),A79,"")</f>
        <v/>
      </c>
      <c r="H79" s="10">
        <f>IF(AND(F79&lt;&gt;"沈む前",A79&gt;=DATE($B$5,7,1)),A79,"")</f>
        <v/>
      </c>
      <c r="I79" s="10">
        <f>IF(AND(F79&lt;&gt;"沈む前",A79&lt;DATE($B$5,7,1)),A79,"")</f>
        <v/>
      </c>
    </row>
    <row r="80">
      <c r="A80" s="12" t="n">
        <v>46084</v>
      </c>
      <c r="B80" s="7">
        <f>TEXT(A80,"aaa")</f>
        <v/>
      </c>
      <c r="C80" s="7">
        <f>IF(OR(WEEKDAY(A80,2)&gt;5,COUNTIF('6_休日'!$A$4:$A$41,A80)&gt;0),0,1)</f>
        <v/>
      </c>
      <c r="D80" s="13">
        <f>INDEX('4_日の入り'!$B$4:$AX$368,62,$B$6)</f>
        <v/>
      </c>
      <c r="E80" s="13">
        <f>INDEX('5_薄明の終わり'!$B$4:$AX$368,62,$B$6)</f>
        <v/>
      </c>
      <c r="F80" s="7">
        <f>IF(ROUND($B$4*1440,0)&lt;ROUND(D80*1440,0),"沈む前",IF(ROUND($B$4*1440,0)&lt;ROUND(E80*1440,0),"薄明","暗い"))</f>
        <v/>
      </c>
      <c r="G80" s="10">
        <f>IF(ROUND(D80*1440,0)=ROUND($E$9*1440,0),A80,"")</f>
        <v/>
      </c>
      <c r="H80" s="10">
        <f>IF(AND(F80&lt;&gt;"沈む前",A80&gt;=DATE($B$5,7,1)),A80,"")</f>
        <v/>
      </c>
      <c r="I80" s="10">
        <f>IF(AND(F80&lt;&gt;"沈む前",A80&lt;DATE($B$5,7,1)),A80,"")</f>
        <v/>
      </c>
    </row>
    <row r="81">
      <c r="A81" s="12" t="n">
        <v>46085</v>
      </c>
      <c r="B81" s="7">
        <f>TEXT(A81,"aaa")</f>
        <v/>
      </c>
      <c r="C81" s="7">
        <f>IF(OR(WEEKDAY(A81,2)&gt;5,COUNTIF('6_休日'!$A$4:$A$41,A81)&gt;0),0,1)</f>
        <v/>
      </c>
      <c r="D81" s="13">
        <f>INDEX('4_日の入り'!$B$4:$AX$368,63,$B$6)</f>
        <v/>
      </c>
      <c r="E81" s="13">
        <f>INDEX('5_薄明の終わり'!$B$4:$AX$368,63,$B$6)</f>
        <v/>
      </c>
      <c r="F81" s="7">
        <f>IF(ROUND($B$4*1440,0)&lt;ROUND(D81*1440,0),"沈む前",IF(ROUND($B$4*1440,0)&lt;ROUND(E81*1440,0),"薄明","暗い"))</f>
        <v/>
      </c>
      <c r="G81" s="10">
        <f>IF(ROUND(D81*1440,0)=ROUND($E$9*1440,0),A81,"")</f>
        <v/>
      </c>
      <c r="H81" s="10">
        <f>IF(AND(F81&lt;&gt;"沈む前",A81&gt;=DATE($B$5,7,1)),A81,"")</f>
        <v/>
      </c>
      <c r="I81" s="10">
        <f>IF(AND(F81&lt;&gt;"沈む前",A81&lt;DATE($B$5,7,1)),A81,"")</f>
        <v/>
      </c>
    </row>
    <row r="82">
      <c r="A82" s="12" t="n">
        <v>46086</v>
      </c>
      <c r="B82" s="7">
        <f>TEXT(A82,"aaa")</f>
        <v/>
      </c>
      <c r="C82" s="7">
        <f>IF(OR(WEEKDAY(A82,2)&gt;5,COUNTIF('6_休日'!$A$4:$A$41,A82)&gt;0),0,1)</f>
        <v/>
      </c>
      <c r="D82" s="13">
        <f>INDEX('4_日の入り'!$B$4:$AX$368,64,$B$6)</f>
        <v/>
      </c>
      <c r="E82" s="13">
        <f>INDEX('5_薄明の終わり'!$B$4:$AX$368,64,$B$6)</f>
        <v/>
      </c>
      <c r="F82" s="7">
        <f>IF(ROUND($B$4*1440,0)&lt;ROUND(D82*1440,0),"沈む前",IF(ROUND($B$4*1440,0)&lt;ROUND(E82*1440,0),"薄明","暗い"))</f>
        <v/>
      </c>
      <c r="G82" s="10">
        <f>IF(ROUND(D82*1440,0)=ROUND($E$9*1440,0),A82,"")</f>
        <v/>
      </c>
      <c r="H82" s="10">
        <f>IF(AND(F82&lt;&gt;"沈む前",A82&gt;=DATE($B$5,7,1)),A82,"")</f>
        <v/>
      </c>
      <c r="I82" s="10">
        <f>IF(AND(F82&lt;&gt;"沈む前",A82&lt;DATE($B$5,7,1)),A82,"")</f>
        <v/>
      </c>
    </row>
    <row r="83">
      <c r="A83" s="12" t="n">
        <v>46087</v>
      </c>
      <c r="B83" s="7">
        <f>TEXT(A83,"aaa")</f>
        <v/>
      </c>
      <c r="C83" s="7">
        <f>IF(OR(WEEKDAY(A83,2)&gt;5,COUNTIF('6_休日'!$A$4:$A$41,A83)&gt;0),0,1)</f>
        <v/>
      </c>
      <c r="D83" s="13">
        <f>INDEX('4_日の入り'!$B$4:$AX$368,65,$B$6)</f>
        <v/>
      </c>
      <c r="E83" s="13">
        <f>INDEX('5_薄明の終わり'!$B$4:$AX$368,65,$B$6)</f>
        <v/>
      </c>
      <c r="F83" s="7">
        <f>IF(ROUND($B$4*1440,0)&lt;ROUND(D83*1440,0),"沈む前",IF(ROUND($B$4*1440,0)&lt;ROUND(E83*1440,0),"薄明","暗い"))</f>
        <v/>
      </c>
      <c r="G83" s="10">
        <f>IF(ROUND(D83*1440,0)=ROUND($E$9*1440,0),A83,"")</f>
        <v/>
      </c>
      <c r="H83" s="10">
        <f>IF(AND(F83&lt;&gt;"沈む前",A83&gt;=DATE($B$5,7,1)),A83,"")</f>
        <v/>
      </c>
      <c r="I83" s="10">
        <f>IF(AND(F83&lt;&gt;"沈む前",A83&lt;DATE($B$5,7,1)),A83,"")</f>
        <v/>
      </c>
    </row>
    <row r="84">
      <c r="A84" s="12" t="n">
        <v>46088</v>
      </c>
      <c r="B84" s="7">
        <f>TEXT(A84,"aaa")</f>
        <v/>
      </c>
      <c r="C84" s="7">
        <f>IF(OR(WEEKDAY(A84,2)&gt;5,COUNTIF('6_休日'!$A$4:$A$41,A84)&gt;0),0,1)</f>
        <v/>
      </c>
      <c r="D84" s="13">
        <f>INDEX('4_日の入り'!$B$4:$AX$368,66,$B$6)</f>
        <v/>
      </c>
      <c r="E84" s="13">
        <f>INDEX('5_薄明の終わり'!$B$4:$AX$368,66,$B$6)</f>
        <v/>
      </c>
      <c r="F84" s="7">
        <f>IF(ROUND($B$4*1440,0)&lt;ROUND(D84*1440,0),"沈む前",IF(ROUND($B$4*1440,0)&lt;ROUND(E84*1440,0),"薄明","暗い"))</f>
        <v/>
      </c>
      <c r="G84" s="10">
        <f>IF(ROUND(D84*1440,0)=ROUND($E$9*1440,0),A84,"")</f>
        <v/>
      </c>
      <c r="H84" s="10">
        <f>IF(AND(F84&lt;&gt;"沈む前",A84&gt;=DATE($B$5,7,1)),A84,"")</f>
        <v/>
      </c>
      <c r="I84" s="10">
        <f>IF(AND(F84&lt;&gt;"沈む前",A84&lt;DATE($B$5,7,1)),A84,"")</f>
        <v/>
      </c>
    </row>
    <row r="85">
      <c r="A85" s="12" t="n">
        <v>46089</v>
      </c>
      <c r="B85" s="7">
        <f>TEXT(A85,"aaa")</f>
        <v/>
      </c>
      <c r="C85" s="7">
        <f>IF(OR(WEEKDAY(A85,2)&gt;5,COUNTIF('6_休日'!$A$4:$A$41,A85)&gt;0),0,1)</f>
        <v/>
      </c>
      <c r="D85" s="13">
        <f>INDEX('4_日の入り'!$B$4:$AX$368,67,$B$6)</f>
        <v/>
      </c>
      <c r="E85" s="13">
        <f>INDEX('5_薄明の終わり'!$B$4:$AX$368,67,$B$6)</f>
        <v/>
      </c>
      <c r="F85" s="7">
        <f>IF(ROUND($B$4*1440,0)&lt;ROUND(D85*1440,0),"沈む前",IF(ROUND($B$4*1440,0)&lt;ROUND(E85*1440,0),"薄明","暗い"))</f>
        <v/>
      </c>
      <c r="G85" s="10">
        <f>IF(ROUND(D85*1440,0)=ROUND($E$9*1440,0),A85,"")</f>
        <v/>
      </c>
      <c r="H85" s="10">
        <f>IF(AND(F85&lt;&gt;"沈む前",A85&gt;=DATE($B$5,7,1)),A85,"")</f>
        <v/>
      </c>
      <c r="I85" s="10">
        <f>IF(AND(F85&lt;&gt;"沈む前",A85&lt;DATE($B$5,7,1)),A85,"")</f>
        <v/>
      </c>
    </row>
    <row r="86">
      <c r="A86" s="12" t="n">
        <v>46090</v>
      </c>
      <c r="B86" s="7">
        <f>TEXT(A86,"aaa")</f>
        <v/>
      </c>
      <c r="C86" s="7">
        <f>IF(OR(WEEKDAY(A86,2)&gt;5,COUNTIF('6_休日'!$A$4:$A$41,A86)&gt;0),0,1)</f>
        <v/>
      </c>
      <c r="D86" s="13">
        <f>INDEX('4_日の入り'!$B$4:$AX$368,68,$B$6)</f>
        <v/>
      </c>
      <c r="E86" s="13">
        <f>INDEX('5_薄明の終わり'!$B$4:$AX$368,68,$B$6)</f>
        <v/>
      </c>
      <c r="F86" s="7">
        <f>IF(ROUND($B$4*1440,0)&lt;ROUND(D86*1440,0),"沈む前",IF(ROUND($B$4*1440,0)&lt;ROUND(E86*1440,0),"薄明","暗い"))</f>
        <v/>
      </c>
      <c r="G86" s="10">
        <f>IF(ROUND(D86*1440,0)=ROUND($E$9*1440,0),A86,"")</f>
        <v/>
      </c>
      <c r="H86" s="10">
        <f>IF(AND(F86&lt;&gt;"沈む前",A86&gt;=DATE($B$5,7,1)),A86,"")</f>
        <v/>
      </c>
      <c r="I86" s="10">
        <f>IF(AND(F86&lt;&gt;"沈む前",A86&lt;DATE($B$5,7,1)),A86,"")</f>
        <v/>
      </c>
    </row>
    <row r="87">
      <c r="A87" s="12" t="n">
        <v>46091</v>
      </c>
      <c r="B87" s="7">
        <f>TEXT(A87,"aaa")</f>
        <v/>
      </c>
      <c r="C87" s="7">
        <f>IF(OR(WEEKDAY(A87,2)&gt;5,COUNTIF('6_休日'!$A$4:$A$41,A87)&gt;0),0,1)</f>
        <v/>
      </c>
      <c r="D87" s="13">
        <f>INDEX('4_日の入り'!$B$4:$AX$368,69,$B$6)</f>
        <v/>
      </c>
      <c r="E87" s="13">
        <f>INDEX('5_薄明の終わり'!$B$4:$AX$368,69,$B$6)</f>
        <v/>
      </c>
      <c r="F87" s="7">
        <f>IF(ROUND($B$4*1440,0)&lt;ROUND(D87*1440,0),"沈む前",IF(ROUND($B$4*1440,0)&lt;ROUND(E87*1440,0),"薄明","暗い"))</f>
        <v/>
      </c>
      <c r="G87" s="10">
        <f>IF(ROUND(D87*1440,0)=ROUND($E$9*1440,0),A87,"")</f>
        <v/>
      </c>
      <c r="H87" s="10">
        <f>IF(AND(F87&lt;&gt;"沈む前",A87&gt;=DATE($B$5,7,1)),A87,"")</f>
        <v/>
      </c>
      <c r="I87" s="10">
        <f>IF(AND(F87&lt;&gt;"沈む前",A87&lt;DATE($B$5,7,1)),A87,"")</f>
        <v/>
      </c>
    </row>
    <row r="88">
      <c r="A88" s="12" t="n">
        <v>46092</v>
      </c>
      <c r="B88" s="7">
        <f>TEXT(A88,"aaa")</f>
        <v/>
      </c>
      <c r="C88" s="7">
        <f>IF(OR(WEEKDAY(A88,2)&gt;5,COUNTIF('6_休日'!$A$4:$A$41,A88)&gt;0),0,1)</f>
        <v/>
      </c>
      <c r="D88" s="13">
        <f>INDEX('4_日の入り'!$B$4:$AX$368,70,$B$6)</f>
        <v/>
      </c>
      <c r="E88" s="13">
        <f>INDEX('5_薄明の終わり'!$B$4:$AX$368,70,$B$6)</f>
        <v/>
      </c>
      <c r="F88" s="7">
        <f>IF(ROUND($B$4*1440,0)&lt;ROUND(D88*1440,0),"沈む前",IF(ROUND($B$4*1440,0)&lt;ROUND(E88*1440,0),"薄明","暗い"))</f>
        <v/>
      </c>
      <c r="G88" s="10">
        <f>IF(ROUND(D88*1440,0)=ROUND($E$9*1440,0),A88,"")</f>
        <v/>
      </c>
      <c r="H88" s="10">
        <f>IF(AND(F88&lt;&gt;"沈む前",A88&gt;=DATE($B$5,7,1)),A88,"")</f>
        <v/>
      </c>
      <c r="I88" s="10">
        <f>IF(AND(F88&lt;&gt;"沈む前",A88&lt;DATE($B$5,7,1)),A88,"")</f>
        <v/>
      </c>
    </row>
    <row r="89">
      <c r="A89" s="12" t="n">
        <v>46093</v>
      </c>
      <c r="B89" s="7">
        <f>TEXT(A89,"aaa")</f>
        <v/>
      </c>
      <c r="C89" s="7">
        <f>IF(OR(WEEKDAY(A89,2)&gt;5,COUNTIF('6_休日'!$A$4:$A$41,A89)&gt;0),0,1)</f>
        <v/>
      </c>
      <c r="D89" s="13">
        <f>INDEX('4_日の入り'!$B$4:$AX$368,71,$B$6)</f>
        <v/>
      </c>
      <c r="E89" s="13">
        <f>INDEX('5_薄明の終わり'!$B$4:$AX$368,71,$B$6)</f>
        <v/>
      </c>
      <c r="F89" s="7">
        <f>IF(ROUND($B$4*1440,0)&lt;ROUND(D89*1440,0),"沈む前",IF(ROUND($B$4*1440,0)&lt;ROUND(E89*1440,0),"薄明","暗い"))</f>
        <v/>
      </c>
      <c r="G89" s="10">
        <f>IF(ROUND(D89*1440,0)=ROUND($E$9*1440,0),A89,"")</f>
        <v/>
      </c>
      <c r="H89" s="10">
        <f>IF(AND(F89&lt;&gt;"沈む前",A89&gt;=DATE($B$5,7,1)),A89,"")</f>
        <v/>
      </c>
      <c r="I89" s="10">
        <f>IF(AND(F89&lt;&gt;"沈む前",A89&lt;DATE($B$5,7,1)),A89,"")</f>
        <v/>
      </c>
    </row>
    <row r="90">
      <c r="A90" s="12" t="n">
        <v>46094</v>
      </c>
      <c r="B90" s="7">
        <f>TEXT(A90,"aaa")</f>
        <v/>
      </c>
      <c r="C90" s="7">
        <f>IF(OR(WEEKDAY(A90,2)&gt;5,COUNTIF('6_休日'!$A$4:$A$41,A90)&gt;0),0,1)</f>
        <v/>
      </c>
      <c r="D90" s="13">
        <f>INDEX('4_日の入り'!$B$4:$AX$368,72,$B$6)</f>
        <v/>
      </c>
      <c r="E90" s="13">
        <f>INDEX('5_薄明の終わり'!$B$4:$AX$368,72,$B$6)</f>
        <v/>
      </c>
      <c r="F90" s="7">
        <f>IF(ROUND($B$4*1440,0)&lt;ROUND(D90*1440,0),"沈む前",IF(ROUND($B$4*1440,0)&lt;ROUND(E90*1440,0),"薄明","暗い"))</f>
        <v/>
      </c>
      <c r="G90" s="10">
        <f>IF(ROUND(D90*1440,0)=ROUND($E$9*1440,0),A90,"")</f>
        <v/>
      </c>
      <c r="H90" s="10">
        <f>IF(AND(F90&lt;&gt;"沈む前",A90&gt;=DATE($B$5,7,1)),A90,"")</f>
        <v/>
      </c>
      <c r="I90" s="10">
        <f>IF(AND(F90&lt;&gt;"沈む前",A90&lt;DATE($B$5,7,1)),A90,"")</f>
        <v/>
      </c>
    </row>
    <row r="91">
      <c r="A91" s="12" t="n">
        <v>46095</v>
      </c>
      <c r="B91" s="7">
        <f>TEXT(A91,"aaa")</f>
        <v/>
      </c>
      <c r="C91" s="7">
        <f>IF(OR(WEEKDAY(A91,2)&gt;5,COUNTIF('6_休日'!$A$4:$A$41,A91)&gt;0),0,1)</f>
        <v/>
      </c>
      <c r="D91" s="13">
        <f>INDEX('4_日の入り'!$B$4:$AX$368,73,$B$6)</f>
        <v/>
      </c>
      <c r="E91" s="13">
        <f>INDEX('5_薄明の終わり'!$B$4:$AX$368,73,$B$6)</f>
        <v/>
      </c>
      <c r="F91" s="7">
        <f>IF(ROUND($B$4*1440,0)&lt;ROUND(D91*1440,0),"沈む前",IF(ROUND($B$4*1440,0)&lt;ROUND(E91*1440,0),"薄明","暗い"))</f>
        <v/>
      </c>
      <c r="G91" s="10">
        <f>IF(ROUND(D91*1440,0)=ROUND($E$9*1440,0),A91,"")</f>
        <v/>
      </c>
      <c r="H91" s="10">
        <f>IF(AND(F91&lt;&gt;"沈む前",A91&gt;=DATE($B$5,7,1)),A91,"")</f>
        <v/>
      </c>
      <c r="I91" s="10">
        <f>IF(AND(F91&lt;&gt;"沈む前",A91&lt;DATE($B$5,7,1)),A91,"")</f>
        <v/>
      </c>
    </row>
    <row r="92">
      <c r="A92" s="12" t="n">
        <v>46096</v>
      </c>
      <c r="B92" s="7">
        <f>TEXT(A92,"aaa")</f>
        <v/>
      </c>
      <c r="C92" s="7">
        <f>IF(OR(WEEKDAY(A92,2)&gt;5,COUNTIF('6_休日'!$A$4:$A$41,A92)&gt;0),0,1)</f>
        <v/>
      </c>
      <c r="D92" s="13">
        <f>INDEX('4_日の入り'!$B$4:$AX$368,74,$B$6)</f>
        <v/>
      </c>
      <c r="E92" s="13">
        <f>INDEX('5_薄明の終わり'!$B$4:$AX$368,74,$B$6)</f>
        <v/>
      </c>
      <c r="F92" s="7">
        <f>IF(ROUND($B$4*1440,0)&lt;ROUND(D92*1440,0),"沈む前",IF(ROUND($B$4*1440,0)&lt;ROUND(E92*1440,0),"薄明","暗い"))</f>
        <v/>
      </c>
      <c r="G92" s="10">
        <f>IF(ROUND(D92*1440,0)=ROUND($E$9*1440,0),A92,"")</f>
        <v/>
      </c>
      <c r="H92" s="10">
        <f>IF(AND(F92&lt;&gt;"沈む前",A92&gt;=DATE($B$5,7,1)),A92,"")</f>
        <v/>
      </c>
      <c r="I92" s="10">
        <f>IF(AND(F92&lt;&gt;"沈む前",A92&lt;DATE($B$5,7,1)),A92,"")</f>
        <v/>
      </c>
    </row>
    <row r="93">
      <c r="A93" s="12" t="n">
        <v>46097</v>
      </c>
      <c r="B93" s="7">
        <f>TEXT(A93,"aaa")</f>
        <v/>
      </c>
      <c r="C93" s="7">
        <f>IF(OR(WEEKDAY(A93,2)&gt;5,COUNTIF('6_休日'!$A$4:$A$41,A93)&gt;0),0,1)</f>
        <v/>
      </c>
      <c r="D93" s="13">
        <f>INDEX('4_日の入り'!$B$4:$AX$368,75,$B$6)</f>
        <v/>
      </c>
      <c r="E93" s="13">
        <f>INDEX('5_薄明の終わり'!$B$4:$AX$368,75,$B$6)</f>
        <v/>
      </c>
      <c r="F93" s="7">
        <f>IF(ROUND($B$4*1440,0)&lt;ROUND(D93*1440,0),"沈む前",IF(ROUND($B$4*1440,0)&lt;ROUND(E93*1440,0),"薄明","暗い"))</f>
        <v/>
      </c>
      <c r="G93" s="10">
        <f>IF(ROUND(D93*1440,0)=ROUND($E$9*1440,0),A93,"")</f>
        <v/>
      </c>
      <c r="H93" s="10">
        <f>IF(AND(F93&lt;&gt;"沈む前",A93&gt;=DATE($B$5,7,1)),A93,"")</f>
        <v/>
      </c>
      <c r="I93" s="10">
        <f>IF(AND(F93&lt;&gt;"沈む前",A93&lt;DATE($B$5,7,1)),A93,"")</f>
        <v/>
      </c>
    </row>
    <row r="94">
      <c r="A94" s="12" t="n">
        <v>46098</v>
      </c>
      <c r="B94" s="7">
        <f>TEXT(A94,"aaa")</f>
        <v/>
      </c>
      <c r="C94" s="7">
        <f>IF(OR(WEEKDAY(A94,2)&gt;5,COUNTIF('6_休日'!$A$4:$A$41,A94)&gt;0),0,1)</f>
        <v/>
      </c>
      <c r="D94" s="13">
        <f>INDEX('4_日の入り'!$B$4:$AX$368,76,$B$6)</f>
        <v/>
      </c>
      <c r="E94" s="13">
        <f>INDEX('5_薄明の終わり'!$B$4:$AX$368,76,$B$6)</f>
        <v/>
      </c>
      <c r="F94" s="7">
        <f>IF(ROUND($B$4*1440,0)&lt;ROUND(D94*1440,0),"沈む前",IF(ROUND($B$4*1440,0)&lt;ROUND(E94*1440,0),"薄明","暗い"))</f>
        <v/>
      </c>
      <c r="G94" s="10">
        <f>IF(ROUND(D94*1440,0)=ROUND($E$9*1440,0),A94,"")</f>
        <v/>
      </c>
      <c r="H94" s="10">
        <f>IF(AND(F94&lt;&gt;"沈む前",A94&gt;=DATE($B$5,7,1)),A94,"")</f>
        <v/>
      </c>
      <c r="I94" s="10">
        <f>IF(AND(F94&lt;&gt;"沈む前",A94&lt;DATE($B$5,7,1)),A94,"")</f>
        <v/>
      </c>
    </row>
    <row r="95">
      <c r="A95" s="12" t="n">
        <v>46099</v>
      </c>
      <c r="B95" s="7">
        <f>TEXT(A95,"aaa")</f>
        <v/>
      </c>
      <c r="C95" s="7">
        <f>IF(OR(WEEKDAY(A95,2)&gt;5,COUNTIF('6_休日'!$A$4:$A$41,A95)&gt;0),0,1)</f>
        <v/>
      </c>
      <c r="D95" s="13">
        <f>INDEX('4_日の入り'!$B$4:$AX$368,77,$B$6)</f>
        <v/>
      </c>
      <c r="E95" s="13">
        <f>INDEX('5_薄明の終わり'!$B$4:$AX$368,77,$B$6)</f>
        <v/>
      </c>
      <c r="F95" s="7">
        <f>IF(ROUND($B$4*1440,0)&lt;ROUND(D95*1440,0),"沈む前",IF(ROUND($B$4*1440,0)&lt;ROUND(E95*1440,0),"薄明","暗い"))</f>
        <v/>
      </c>
      <c r="G95" s="10">
        <f>IF(ROUND(D95*1440,0)=ROUND($E$9*1440,0),A95,"")</f>
        <v/>
      </c>
      <c r="H95" s="10">
        <f>IF(AND(F95&lt;&gt;"沈む前",A95&gt;=DATE($B$5,7,1)),A95,"")</f>
        <v/>
      </c>
      <c r="I95" s="10">
        <f>IF(AND(F95&lt;&gt;"沈む前",A95&lt;DATE($B$5,7,1)),A95,"")</f>
        <v/>
      </c>
    </row>
    <row r="96">
      <c r="A96" s="12" t="n">
        <v>46100</v>
      </c>
      <c r="B96" s="7">
        <f>TEXT(A96,"aaa")</f>
        <v/>
      </c>
      <c r="C96" s="7">
        <f>IF(OR(WEEKDAY(A96,2)&gt;5,COUNTIF('6_休日'!$A$4:$A$41,A96)&gt;0),0,1)</f>
        <v/>
      </c>
      <c r="D96" s="13">
        <f>INDEX('4_日の入り'!$B$4:$AX$368,78,$B$6)</f>
        <v/>
      </c>
      <c r="E96" s="13">
        <f>INDEX('5_薄明の終わり'!$B$4:$AX$368,78,$B$6)</f>
        <v/>
      </c>
      <c r="F96" s="7">
        <f>IF(ROUND($B$4*1440,0)&lt;ROUND(D96*1440,0),"沈む前",IF(ROUND($B$4*1440,0)&lt;ROUND(E96*1440,0),"薄明","暗い"))</f>
        <v/>
      </c>
      <c r="G96" s="10">
        <f>IF(ROUND(D96*1440,0)=ROUND($E$9*1440,0),A96,"")</f>
        <v/>
      </c>
      <c r="H96" s="10">
        <f>IF(AND(F96&lt;&gt;"沈む前",A96&gt;=DATE($B$5,7,1)),A96,"")</f>
        <v/>
      </c>
      <c r="I96" s="10">
        <f>IF(AND(F96&lt;&gt;"沈む前",A96&lt;DATE($B$5,7,1)),A96,"")</f>
        <v/>
      </c>
    </row>
    <row r="97">
      <c r="A97" s="12" t="n">
        <v>46101</v>
      </c>
      <c r="B97" s="7">
        <f>TEXT(A97,"aaa")</f>
        <v/>
      </c>
      <c r="C97" s="7">
        <f>IF(OR(WEEKDAY(A97,2)&gt;5,COUNTIF('6_休日'!$A$4:$A$41,A97)&gt;0),0,1)</f>
        <v/>
      </c>
      <c r="D97" s="13">
        <f>INDEX('4_日の入り'!$B$4:$AX$368,79,$B$6)</f>
        <v/>
      </c>
      <c r="E97" s="13">
        <f>INDEX('5_薄明の終わり'!$B$4:$AX$368,79,$B$6)</f>
        <v/>
      </c>
      <c r="F97" s="7">
        <f>IF(ROUND($B$4*1440,0)&lt;ROUND(D97*1440,0),"沈む前",IF(ROUND($B$4*1440,0)&lt;ROUND(E97*1440,0),"薄明","暗い"))</f>
        <v/>
      </c>
      <c r="G97" s="10">
        <f>IF(ROUND(D97*1440,0)=ROUND($E$9*1440,0),A97,"")</f>
        <v/>
      </c>
      <c r="H97" s="10">
        <f>IF(AND(F97&lt;&gt;"沈む前",A97&gt;=DATE($B$5,7,1)),A97,"")</f>
        <v/>
      </c>
      <c r="I97" s="10">
        <f>IF(AND(F97&lt;&gt;"沈む前",A97&lt;DATE($B$5,7,1)),A97,"")</f>
        <v/>
      </c>
    </row>
    <row r="98">
      <c r="A98" s="12" t="n">
        <v>46102</v>
      </c>
      <c r="B98" s="7">
        <f>TEXT(A98,"aaa")</f>
        <v/>
      </c>
      <c r="C98" s="7">
        <f>IF(OR(WEEKDAY(A98,2)&gt;5,COUNTIF('6_休日'!$A$4:$A$41,A98)&gt;0),0,1)</f>
        <v/>
      </c>
      <c r="D98" s="13">
        <f>INDEX('4_日の入り'!$B$4:$AX$368,80,$B$6)</f>
        <v/>
      </c>
      <c r="E98" s="13">
        <f>INDEX('5_薄明の終わり'!$B$4:$AX$368,80,$B$6)</f>
        <v/>
      </c>
      <c r="F98" s="7">
        <f>IF(ROUND($B$4*1440,0)&lt;ROUND(D98*1440,0),"沈む前",IF(ROUND($B$4*1440,0)&lt;ROUND(E98*1440,0),"薄明","暗い"))</f>
        <v/>
      </c>
      <c r="G98" s="10">
        <f>IF(ROUND(D98*1440,0)=ROUND($E$9*1440,0),A98,"")</f>
        <v/>
      </c>
      <c r="H98" s="10">
        <f>IF(AND(F98&lt;&gt;"沈む前",A98&gt;=DATE($B$5,7,1)),A98,"")</f>
        <v/>
      </c>
      <c r="I98" s="10">
        <f>IF(AND(F98&lt;&gt;"沈む前",A98&lt;DATE($B$5,7,1)),A98,"")</f>
        <v/>
      </c>
    </row>
    <row r="99">
      <c r="A99" s="12" t="n">
        <v>46103</v>
      </c>
      <c r="B99" s="7">
        <f>TEXT(A99,"aaa")</f>
        <v/>
      </c>
      <c r="C99" s="7">
        <f>IF(OR(WEEKDAY(A99,2)&gt;5,COUNTIF('6_休日'!$A$4:$A$41,A99)&gt;0),0,1)</f>
        <v/>
      </c>
      <c r="D99" s="13">
        <f>INDEX('4_日の入り'!$B$4:$AX$368,81,$B$6)</f>
        <v/>
      </c>
      <c r="E99" s="13">
        <f>INDEX('5_薄明の終わり'!$B$4:$AX$368,81,$B$6)</f>
        <v/>
      </c>
      <c r="F99" s="7">
        <f>IF(ROUND($B$4*1440,0)&lt;ROUND(D99*1440,0),"沈む前",IF(ROUND($B$4*1440,0)&lt;ROUND(E99*1440,0),"薄明","暗い"))</f>
        <v/>
      </c>
      <c r="G99" s="10">
        <f>IF(ROUND(D99*1440,0)=ROUND($E$9*1440,0),A99,"")</f>
        <v/>
      </c>
      <c r="H99" s="10">
        <f>IF(AND(F99&lt;&gt;"沈む前",A99&gt;=DATE($B$5,7,1)),A99,"")</f>
        <v/>
      </c>
      <c r="I99" s="10">
        <f>IF(AND(F99&lt;&gt;"沈む前",A99&lt;DATE($B$5,7,1)),A99,"")</f>
        <v/>
      </c>
    </row>
    <row r="100">
      <c r="A100" s="12" t="n">
        <v>46104</v>
      </c>
      <c r="B100" s="7">
        <f>TEXT(A100,"aaa")</f>
        <v/>
      </c>
      <c r="C100" s="7">
        <f>IF(OR(WEEKDAY(A100,2)&gt;5,COUNTIF('6_休日'!$A$4:$A$41,A100)&gt;0),0,1)</f>
        <v/>
      </c>
      <c r="D100" s="13">
        <f>INDEX('4_日の入り'!$B$4:$AX$368,82,$B$6)</f>
        <v/>
      </c>
      <c r="E100" s="13">
        <f>INDEX('5_薄明の終わり'!$B$4:$AX$368,82,$B$6)</f>
        <v/>
      </c>
      <c r="F100" s="7">
        <f>IF(ROUND($B$4*1440,0)&lt;ROUND(D100*1440,0),"沈む前",IF(ROUND($B$4*1440,0)&lt;ROUND(E100*1440,0),"薄明","暗い"))</f>
        <v/>
      </c>
      <c r="G100" s="10">
        <f>IF(ROUND(D100*1440,0)=ROUND($E$9*1440,0),A100,"")</f>
        <v/>
      </c>
      <c r="H100" s="10">
        <f>IF(AND(F100&lt;&gt;"沈む前",A100&gt;=DATE($B$5,7,1)),A100,"")</f>
        <v/>
      </c>
      <c r="I100" s="10">
        <f>IF(AND(F100&lt;&gt;"沈む前",A100&lt;DATE($B$5,7,1)),A100,"")</f>
        <v/>
      </c>
    </row>
    <row r="101">
      <c r="A101" s="12" t="n">
        <v>46105</v>
      </c>
      <c r="B101" s="7">
        <f>TEXT(A101,"aaa")</f>
        <v/>
      </c>
      <c r="C101" s="7">
        <f>IF(OR(WEEKDAY(A101,2)&gt;5,COUNTIF('6_休日'!$A$4:$A$41,A101)&gt;0),0,1)</f>
        <v/>
      </c>
      <c r="D101" s="13">
        <f>INDEX('4_日の入り'!$B$4:$AX$368,83,$B$6)</f>
        <v/>
      </c>
      <c r="E101" s="13">
        <f>INDEX('5_薄明の終わり'!$B$4:$AX$368,83,$B$6)</f>
        <v/>
      </c>
      <c r="F101" s="7">
        <f>IF(ROUND($B$4*1440,0)&lt;ROUND(D101*1440,0),"沈む前",IF(ROUND($B$4*1440,0)&lt;ROUND(E101*1440,0),"薄明","暗い"))</f>
        <v/>
      </c>
      <c r="G101" s="10">
        <f>IF(ROUND(D101*1440,0)=ROUND($E$9*1440,0),A101,"")</f>
        <v/>
      </c>
      <c r="H101" s="10">
        <f>IF(AND(F101&lt;&gt;"沈む前",A101&gt;=DATE($B$5,7,1)),A101,"")</f>
        <v/>
      </c>
      <c r="I101" s="10">
        <f>IF(AND(F101&lt;&gt;"沈む前",A101&lt;DATE($B$5,7,1)),A101,"")</f>
        <v/>
      </c>
    </row>
    <row r="102">
      <c r="A102" s="12" t="n">
        <v>46106</v>
      </c>
      <c r="B102" s="7">
        <f>TEXT(A102,"aaa")</f>
        <v/>
      </c>
      <c r="C102" s="7">
        <f>IF(OR(WEEKDAY(A102,2)&gt;5,COUNTIF('6_休日'!$A$4:$A$41,A102)&gt;0),0,1)</f>
        <v/>
      </c>
      <c r="D102" s="13">
        <f>INDEX('4_日の入り'!$B$4:$AX$368,84,$B$6)</f>
        <v/>
      </c>
      <c r="E102" s="13">
        <f>INDEX('5_薄明の終わり'!$B$4:$AX$368,84,$B$6)</f>
        <v/>
      </c>
      <c r="F102" s="7">
        <f>IF(ROUND($B$4*1440,0)&lt;ROUND(D102*1440,0),"沈む前",IF(ROUND($B$4*1440,0)&lt;ROUND(E102*1440,0),"薄明","暗い"))</f>
        <v/>
      </c>
      <c r="G102" s="10">
        <f>IF(ROUND(D102*1440,0)=ROUND($E$9*1440,0),A102,"")</f>
        <v/>
      </c>
      <c r="H102" s="10">
        <f>IF(AND(F102&lt;&gt;"沈む前",A102&gt;=DATE($B$5,7,1)),A102,"")</f>
        <v/>
      </c>
      <c r="I102" s="10">
        <f>IF(AND(F102&lt;&gt;"沈む前",A102&lt;DATE($B$5,7,1)),A102,"")</f>
        <v/>
      </c>
    </row>
    <row r="103">
      <c r="A103" s="12" t="n">
        <v>46107</v>
      </c>
      <c r="B103" s="7">
        <f>TEXT(A103,"aaa")</f>
        <v/>
      </c>
      <c r="C103" s="7">
        <f>IF(OR(WEEKDAY(A103,2)&gt;5,COUNTIF('6_休日'!$A$4:$A$41,A103)&gt;0),0,1)</f>
        <v/>
      </c>
      <c r="D103" s="13">
        <f>INDEX('4_日の入り'!$B$4:$AX$368,85,$B$6)</f>
        <v/>
      </c>
      <c r="E103" s="13">
        <f>INDEX('5_薄明の終わり'!$B$4:$AX$368,85,$B$6)</f>
        <v/>
      </c>
      <c r="F103" s="7">
        <f>IF(ROUND($B$4*1440,0)&lt;ROUND(D103*1440,0),"沈む前",IF(ROUND($B$4*1440,0)&lt;ROUND(E103*1440,0),"薄明","暗い"))</f>
        <v/>
      </c>
      <c r="G103" s="10">
        <f>IF(ROUND(D103*1440,0)=ROUND($E$9*1440,0),A103,"")</f>
        <v/>
      </c>
      <c r="H103" s="10">
        <f>IF(AND(F103&lt;&gt;"沈む前",A103&gt;=DATE($B$5,7,1)),A103,"")</f>
        <v/>
      </c>
      <c r="I103" s="10">
        <f>IF(AND(F103&lt;&gt;"沈む前",A103&lt;DATE($B$5,7,1)),A103,"")</f>
        <v/>
      </c>
    </row>
    <row r="104">
      <c r="A104" s="12" t="n">
        <v>46108</v>
      </c>
      <c r="B104" s="7">
        <f>TEXT(A104,"aaa")</f>
        <v/>
      </c>
      <c r="C104" s="7">
        <f>IF(OR(WEEKDAY(A104,2)&gt;5,COUNTIF('6_休日'!$A$4:$A$41,A104)&gt;0),0,1)</f>
        <v/>
      </c>
      <c r="D104" s="13">
        <f>INDEX('4_日の入り'!$B$4:$AX$368,86,$B$6)</f>
        <v/>
      </c>
      <c r="E104" s="13">
        <f>INDEX('5_薄明の終わり'!$B$4:$AX$368,86,$B$6)</f>
        <v/>
      </c>
      <c r="F104" s="7">
        <f>IF(ROUND($B$4*1440,0)&lt;ROUND(D104*1440,0),"沈む前",IF(ROUND($B$4*1440,0)&lt;ROUND(E104*1440,0),"薄明","暗い"))</f>
        <v/>
      </c>
      <c r="G104" s="10">
        <f>IF(ROUND(D104*1440,0)=ROUND($E$9*1440,0),A104,"")</f>
        <v/>
      </c>
      <c r="H104" s="10">
        <f>IF(AND(F104&lt;&gt;"沈む前",A104&gt;=DATE($B$5,7,1)),A104,"")</f>
        <v/>
      </c>
      <c r="I104" s="10">
        <f>IF(AND(F104&lt;&gt;"沈む前",A104&lt;DATE($B$5,7,1)),A104,"")</f>
        <v/>
      </c>
    </row>
    <row r="105">
      <c r="A105" s="12" t="n">
        <v>46109</v>
      </c>
      <c r="B105" s="7">
        <f>TEXT(A105,"aaa")</f>
        <v/>
      </c>
      <c r="C105" s="7">
        <f>IF(OR(WEEKDAY(A105,2)&gt;5,COUNTIF('6_休日'!$A$4:$A$41,A105)&gt;0),0,1)</f>
        <v/>
      </c>
      <c r="D105" s="13">
        <f>INDEX('4_日の入り'!$B$4:$AX$368,87,$B$6)</f>
        <v/>
      </c>
      <c r="E105" s="13">
        <f>INDEX('5_薄明の終わり'!$B$4:$AX$368,87,$B$6)</f>
        <v/>
      </c>
      <c r="F105" s="7">
        <f>IF(ROUND($B$4*1440,0)&lt;ROUND(D105*1440,0),"沈む前",IF(ROUND($B$4*1440,0)&lt;ROUND(E105*1440,0),"薄明","暗い"))</f>
        <v/>
      </c>
      <c r="G105" s="10">
        <f>IF(ROUND(D105*1440,0)=ROUND($E$9*1440,0),A105,"")</f>
        <v/>
      </c>
      <c r="H105" s="10">
        <f>IF(AND(F105&lt;&gt;"沈む前",A105&gt;=DATE($B$5,7,1)),A105,"")</f>
        <v/>
      </c>
      <c r="I105" s="10">
        <f>IF(AND(F105&lt;&gt;"沈む前",A105&lt;DATE($B$5,7,1)),A105,"")</f>
        <v/>
      </c>
    </row>
    <row r="106">
      <c r="A106" s="12" t="n">
        <v>46110</v>
      </c>
      <c r="B106" s="7">
        <f>TEXT(A106,"aaa")</f>
        <v/>
      </c>
      <c r="C106" s="7">
        <f>IF(OR(WEEKDAY(A106,2)&gt;5,COUNTIF('6_休日'!$A$4:$A$41,A106)&gt;0),0,1)</f>
        <v/>
      </c>
      <c r="D106" s="13">
        <f>INDEX('4_日の入り'!$B$4:$AX$368,88,$B$6)</f>
        <v/>
      </c>
      <c r="E106" s="13">
        <f>INDEX('5_薄明の終わり'!$B$4:$AX$368,88,$B$6)</f>
        <v/>
      </c>
      <c r="F106" s="7">
        <f>IF(ROUND($B$4*1440,0)&lt;ROUND(D106*1440,0),"沈む前",IF(ROUND($B$4*1440,0)&lt;ROUND(E106*1440,0),"薄明","暗い"))</f>
        <v/>
      </c>
      <c r="G106" s="10">
        <f>IF(ROUND(D106*1440,0)=ROUND($E$9*1440,0),A106,"")</f>
        <v/>
      </c>
      <c r="H106" s="10">
        <f>IF(AND(F106&lt;&gt;"沈む前",A106&gt;=DATE($B$5,7,1)),A106,"")</f>
        <v/>
      </c>
      <c r="I106" s="10">
        <f>IF(AND(F106&lt;&gt;"沈む前",A106&lt;DATE($B$5,7,1)),A106,"")</f>
        <v/>
      </c>
    </row>
    <row r="107">
      <c r="A107" s="12" t="n">
        <v>46111</v>
      </c>
      <c r="B107" s="7">
        <f>TEXT(A107,"aaa")</f>
        <v/>
      </c>
      <c r="C107" s="7">
        <f>IF(OR(WEEKDAY(A107,2)&gt;5,COUNTIF('6_休日'!$A$4:$A$41,A107)&gt;0),0,1)</f>
        <v/>
      </c>
      <c r="D107" s="13">
        <f>INDEX('4_日の入り'!$B$4:$AX$368,89,$B$6)</f>
        <v/>
      </c>
      <c r="E107" s="13">
        <f>INDEX('5_薄明の終わり'!$B$4:$AX$368,89,$B$6)</f>
        <v/>
      </c>
      <c r="F107" s="7">
        <f>IF(ROUND($B$4*1440,0)&lt;ROUND(D107*1440,0),"沈む前",IF(ROUND($B$4*1440,0)&lt;ROUND(E107*1440,0),"薄明","暗い"))</f>
        <v/>
      </c>
      <c r="G107" s="10">
        <f>IF(ROUND(D107*1440,0)=ROUND($E$9*1440,0),A107,"")</f>
        <v/>
      </c>
      <c r="H107" s="10">
        <f>IF(AND(F107&lt;&gt;"沈む前",A107&gt;=DATE($B$5,7,1)),A107,"")</f>
        <v/>
      </c>
      <c r="I107" s="10">
        <f>IF(AND(F107&lt;&gt;"沈む前",A107&lt;DATE($B$5,7,1)),A107,"")</f>
        <v/>
      </c>
    </row>
    <row r="108">
      <c r="A108" s="12" t="n">
        <v>46112</v>
      </c>
      <c r="B108" s="7">
        <f>TEXT(A108,"aaa")</f>
        <v/>
      </c>
      <c r="C108" s="7">
        <f>IF(OR(WEEKDAY(A108,2)&gt;5,COUNTIF('6_休日'!$A$4:$A$41,A108)&gt;0),0,1)</f>
        <v/>
      </c>
      <c r="D108" s="13">
        <f>INDEX('4_日の入り'!$B$4:$AX$368,90,$B$6)</f>
        <v/>
      </c>
      <c r="E108" s="13">
        <f>INDEX('5_薄明の終わり'!$B$4:$AX$368,90,$B$6)</f>
        <v/>
      </c>
      <c r="F108" s="7">
        <f>IF(ROUND($B$4*1440,0)&lt;ROUND(D108*1440,0),"沈む前",IF(ROUND($B$4*1440,0)&lt;ROUND(E108*1440,0),"薄明","暗い"))</f>
        <v/>
      </c>
      <c r="G108" s="10">
        <f>IF(ROUND(D108*1440,0)=ROUND($E$9*1440,0),A108,"")</f>
        <v/>
      </c>
      <c r="H108" s="10">
        <f>IF(AND(F108&lt;&gt;"沈む前",A108&gt;=DATE($B$5,7,1)),A108,"")</f>
        <v/>
      </c>
      <c r="I108" s="10">
        <f>IF(AND(F108&lt;&gt;"沈む前",A108&lt;DATE($B$5,7,1)),A108,"")</f>
        <v/>
      </c>
    </row>
    <row r="109">
      <c r="A109" s="12" t="n">
        <v>46113</v>
      </c>
      <c r="B109" s="7">
        <f>TEXT(A109,"aaa")</f>
        <v/>
      </c>
      <c r="C109" s="7">
        <f>IF(OR(WEEKDAY(A109,2)&gt;5,COUNTIF('6_休日'!$A$4:$A$41,A109)&gt;0),0,1)</f>
        <v/>
      </c>
      <c r="D109" s="13">
        <f>INDEX('4_日の入り'!$B$4:$AX$368,91,$B$6)</f>
        <v/>
      </c>
      <c r="E109" s="13">
        <f>INDEX('5_薄明の終わり'!$B$4:$AX$368,91,$B$6)</f>
        <v/>
      </c>
      <c r="F109" s="7">
        <f>IF(ROUND($B$4*1440,0)&lt;ROUND(D109*1440,0),"沈む前",IF(ROUND($B$4*1440,0)&lt;ROUND(E109*1440,0),"薄明","暗い"))</f>
        <v/>
      </c>
      <c r="G109" s="10">
        <f>IF(ROUND(D109*1440,0)=ROUND($E$9*1440,0),A109,"")</f>
        <v/>
      </c>
      <c r="H109" s="10">
        <f>IF(AND(F109&lt;&gt;"沈む前",A109&gt;=DATE($B$5,7,1)),A109,"")</f>
        <v/>
      </c>
      <c r="I109" s="10">
        <f>IF(AND(F109&lt;&gt;"沈む前",A109&lt;DATE($B$5,7,1)),A109,"")</f>
        <v/>
      </c>
    </row>
    <row r="110">
      <c r="A110" s="12" t="n">
        <v>46114</v>
      </c>
      <c r="B110" s="7">
        <f>TEXT(A110,"aaa")</f>
        <v/>
      </c>
      <c r="C110" s="7">
        <f>IF(OR(WEEKDAY(A110,2)&gt;5,COUNTIF('6_休日'!$A$4:$A$41,A110)&gt;0),0,1)</f>
        <v/>
      </c>
      <c r="D110" s="13">
        <f>INDEX('4_日の入り'!$B$4:$AX$368,92,$B$6)</f>
        <v/>
      </c>
      <c r="E110" s="13">
        <f>INDEX('5_薄明の終わり'!$B$4:$AX$368,92,$B$6)</f>
        <v/>
      </c>
      <c r="F110" s="7">
        <f>IF(ROUND($B$4*1440,0)&lt;ROUND(D110*1440,0),"沈む前",IF(ROUND($B$4*1440,0)&lt;ROUND(E110*1440,0),"薄明","暗い"))</f>
        <v/>
      </c>
      <c r="G110" s="10">
        <f>IF(ROUND(D110*1440,0)=ROUND($E$9*1440,0),A110,"")</f>
        <v/>
      </c>
      <c r="H110" s="10">
        <f>IF(AND(F110&lt;&gt;"沈む前",A110&gt;=DATE($B$5,7,1)),A110,"")</f>
        <v/>
      </c>
      <c r="I110" s="10">
        <f>IF(AND(F110&lt;&gt;"沈む前",A110&lt;DATE($B$5,7,1)),A110,"")</f>
        <v/>
      </c>
    </row>
    <row r="111">
      <c r="A111" s="12" t="n">
        <v>46115</v>
      </c>
      <c r="B111" s="7">
        <f>TEXT(A111,"aaa")</f>
        <v/>
      </c>
      <c r="C111" s="7">
        <f>IF(OR(WEEKDAY(A111,2)&gt;5,COUNTIF('6_休日'!$A$4:$A$41,A111)&gt;0),0,1)</f>
        <v/>
      </c>
      <c r="D111" s="13">
        <f>INDEX('4_日の入り'!$B$4:$AX$368,93,$B$6)</f>
        <v/>
      </c>
      <c r="E111" s="13">
        <f>INDEX('5_薄明の終わり'!$B$4:$AX$368,93,$B$6)</f>
        <v/>
      </c>
      <c r="F111" s="7">
        <f>IF(ROUND($B$4*1440,0)&lt;ROUND(D111*1440,0),"沈む前",IF(ROUND($B$4*1440,0)&lt;ROUND(E111*1440,0),"薄明","暗い"))</f>
        <v/>
      </c>
      <c r="G111" s="10">
        <f>IF(ROUND(D111*1440,0)=ROUND($E$9*1440,0),A111,"")</f>
        <v/>
      </c>
      <c r="H111" s="10">
        <f>IF(AND(F111&lt;&gt;"沈む前",A111&gt;=DATE($B$5,7,1)),A111,"")</f>
        <v/>
      </c>
      <c r="I111" s="10">
        <f>IF(AND(F111&lt;&gt;"沈む前",A111&lt;DATE($B$5,7,1)),A111,"")</f>
        <v/>
      </c>
    </row>
    <row r="112">
      <c r="A112" s="12" t="n">
        <v>46116</v>
      </c>
      <c r="B112" s="7">
        <f>TEXT(A112,"aaa")</f>
        <v/>
      </c>
      <c r="C112" s="7">
        <f>IF(OR(WEEKDAY(A112,2)&gt;5,COUNTIF('6_休日'!$A$4:$A$41,A112)&gt;0),0,1)</f>
        <v/>
      </c>
      <c r="D112" s="13">
        <f>INDEX('4_日の入り'!$B$4:$AX$368,94,$B$6)</f>
        <v/>
      </c>
      <c r="E112" s="13">
        <f>INDEX('5_薄明の終わり'!$B$4:$AX$368,94,$B$6)</f>
        <v/>
      </c>
      <c r="F112" s="7">
        <f>IF(ROUND($B$4*1440,0)&lt;ROUND(D112*1440,0),"沈む前",IF(ROUND($B$4*1440,0)&lt;ROUND(E112*1440,0),"薄明","暗い"))</f>
        <v/>
      </c>
      <c r="G112" s="10">
        <f>IF(ROUND(D112*1440,0)=ROUND($E$9*1440,0),A112,"")</f>
        <v/>
      </c>
      <c r="H112" s="10">
        <f>IF(AND(F112&lt;&gt;"沈む前",A112&gt;=DATE($B$5,7,1)),A112,"")</f>
        <v/>
      </c>
      <c r="I112" s="10">
        <f>IF(AND(F112&lt;&gt;"沈む前",A112&lt;DATE($B$5,7,1)),A112,"")</f>
        <v/>
      </c>
    </row>
    <row r="113">
      <c r="A113" s="12" t="n">
        <v>46117</v>
      </c>
      <c r="B113" s="7">
        <f>TEXT(A113,"aaa")</f>
        <v/>
      </c>
      <c r="C113" s="7">
        <f>IF(OR(WEEKDAY(A113,2)&gt;5,COUNTIF('6_休日'!$A$4:$A$41,A113)&gt;0),0,1)</f>
        <v/>
      </c>
      <c r="D113" s="13">
        <f>INDEX('4_日の入り'!$B$4:$AX$368,95,$B$6)</f>
        <v/>
      </c>
      <c r="E113" s="13">
        <f>INDEX('5_薄明の終わり'!$B$4:$AX$368,95,$B$6)</f>
        <v/>
      </c>
      <c r="F113" s="7">
        <f>IF(ROUND($B$4*1440,0)&lt;ROUND(D113*1440,0),"沈む前",IF(ROUND($B$4*1440,0)&lt;ROUND(E113*1440,0),"薄明","暗い"))</f>
        <v/>
      </c>
      <c r="G113" s="10">
        <f>IF(ROUND(D113*1440,0)=ROUND($E$9*1440,0),A113,"")</f>
        <v/>
      </c>
      <c r="H113" s="10">
        <f>IF(AND(F113&lt;&gt;"沈む前",A113&gt;=DATE($B$5,7,1)),A113,"")</f>
        <v/>
      </c>
      <c r="I113" s="10">
        <f>IF(AND(F113&lt;&gt;"沈む前",A113&lt;DATE($B$5,7,1)),A113,"")</f>
        <v/>
      </c>
    </row>
    <row r="114">
      <c r="A114" s="12" t="n">
        <v>46118</v>
      </c>
      <c r="B114" s="7">
        <f>TEXT(A114,"aaa")</f>
        <v/>
      </c>
      <c r="C114" s="7">
        <f>IF(OR(WEEKDAY(A114,2)&gt;5,COUNTIF('6_休日'!$A$4:$A$41,A114)&gt;0),0,1)</f>
        <v/>
      </c>
      <c r="D114" s="13">
        <f>INDEX('4_日の入り'!$B$4:$AX$368,96,$B$6)</f>
        <v/>
      </c>
      <c r="E114" s="13">
        <f>INDEX('5_薄明の終わり'!$B$4:$AX$368,96,$B$6)</f>
        <v/>
      </c>
      <c r="F114" s="7">
        <f>IF(ROUND($B$4*1440,0)&lt;ROUND(D114*1440,0),"沈む前",IF(ROUND($B$4*1440,0)&lt;ROUND(E114*1440,0),"薄明","暗い"))</f>
        <v/>
      </c>
      <c r="G114" s="10">
        <f>IF(ROUND(D114*1440,0)=ROUND($E$9*1440,0),A114,"")</f>
        <v/>
      </c>
      <c r="H114" s="10">
        <f>IF(AND(F114&lt;&gt;"沈む前",A114&gt;=DATE($B$5,7,1)),A114,"")</f>
        <v/>
      </c>
      <c r="I114" s="10">
        <f>IF(AND(F114&lt;&gt;"沈む前",A114&lt;DATE($B$5,7,1)),A114,"")</f>
        <v/>
      </c>
    </row>
    <row r="115">
      <c r="A115" s="12" t="n">
        <v>46119</v>
      </c>
      <c r="B115" s="7">
        <f>TEXT(A115,"aaa")</f>
        <v/>
      </c>
      <c r="C115" s="7">
        <f>IF(OR(WEEKDAY(A115,2)&gt;5,COUNTIF('6_休日'!$A$4:$A$41,A115)&gt;0),0,1)</f>
        <v/>
      </c>
      <c r="D115" s="13">
        <f>INDEX('4_日の入り'!$B$4:$AX$368,97,$B$6)</f>
        <v/>
      </c>
      <c r="E115" s="13">
        <f>INDEX('5_薄明の終わり'!$B$4:$AX$368,97,$B$6)</f>
        <v/>
      </c>
      <c r="F115" s="7">
        <f>IF(ROUND($B$4*1440,0)&lt;ROUND(D115*1440,0),"沈む前",IF(ROUND($B$4*1440,0)&lt;ROUND(E115*1440,0),"薄明","暗い"))</f>
        <v/>
      </c>
      <c r="G115" s="10">
        <f>IF(ROUND(D115*1440,0)=ROUND($E$9*1440,0),A115,"")</f>
        <v/>
      </c>
      <c r="H115" s="10">
        <f>IF(AND(F115&lt;&gt;"沈む前",A115&gt;=DATE($B$5,7,1)),A115,"")</f>
        <v/>
      </c>
      <c r="I115" s="10">
        <f>IF(AND(F115&lt;&gt;"沈む前",A115&lt;DATE($B$5,7,1)),A115,"")</f>
        <v/>
      </c>
    </row>
    <row r="116">
      <c r="A116" s="12" t="n">
        <v>46120</v>
      </c>
      <c r="B116" s="7">
        <f>TEXT(A116,"aaa")</f>
        <v/>
      </c>
      <c r="C116" s="7">
        <f>IF(OR(WEEKDAY(A116,2)&gt;5,COUNTIF('6_休日'!$A$4:$A$41,A116)&gt;0),0,1)</f>
        <v/>
      </c>
      <c r="D116" s="13">
        <f>INDEX('4_日の入り'!$B$4:$AX$368,98,$B$6)</f>
        <v/>
      </c>
      <c r="E116" s="13">
        <f>INDEX('5_薄明の終わり'!$B$4:$AX$368,98,$B$6)</f>
        <v/>
      </c>
      <c r="F116" s="7">
        <f>IF(ROUND($B$4*1440,0)&lt;ROUND(D116*1440,0),"沈む前",IF(ROUND($B$4*1440,0)&lt;ROUND(E116*1440,0),"薄明","暗い"))</f>
        <v/>
      </c>
      <c r="G116" s="10">
        <f>IF(ROUND(D116*1440,0)=ROUND($E$9*1440,0),A116,"")</f>
        <v/>
      </c>
      <c r="H116" s="10">
        <f>IF(AND(F116&lt;&gt;"沈む前",A116&gt;=DATE($B$5,7,1)),A116,"")</f>
        <v/>
      </c>
      <c r="I116" s="10">
        <f>IF(AND(F116&lt;&gt;"沈む前",A116&lt;DATE($B$5,7,1)),A116,"")</f>
        <v/>
      </c>
    </row>
    <row r="117">
      <c r="A117" s="12" t="n">
        <v>46121</v>
      </c>
      <c r="B117" s="7">
        <f>TEXT(A117,"aaa")</f>
        <v/>
      </c>
      <c r="C117" s="7">
        <f>IF(OR(WEEKDAY(A117,2)&gt;5,COUNTIF('6_休日'!$A$4:$A$41,A117)&gt;0),0,1)</f>
        <v/>
      </c>
      <c r="D117" s="13">
        <f>INDEX('4_日の入り'!$B$4:$AX$368,99,$B$6)</f>
        <v/>
      </c>
      <c r="E117" s="13">
        <f>INDEX('5_薄明の終わり'!$B$4:$AX$368,99,$B$6)</f>
        <v/>
      </c>
      <c r="F117" s="7">
        <f>IF(ROUND($B$4*1440,0)&lt;ROUND(D117*1440,0),"沈む前",IF(ROUND($B$4*1440,0)&lt;ROUND(E117*1440,0),"薄明","暗い"))</f>
        <v/>
      </c>
      <c r="G117" s="10">
        <f>IF(ROUND(D117*1440,0)=ROUND($E$9*1440,0),A117,"")</f>
        <v/>
      </c>
      <c r="H117" s="10">
        <f>IF(AND(F117&lt;&gt;"沈む前",A117&gt;=DATE($B$5,7,1)),A117,"")</f>
        <v/>
      </c>
      <c r="I117" s="10">
        <f>IF(AND(F117&lt;&gt;"沈む前",A117&lt;DATE($B$5,7,1)),A117,"")</f>
        <v/>
      </c>
    </row>
    <row r="118">
      <c r="A118" s="12" t="n">
        <v>46122</v>
      </c>
      <c r="B118" s="7">
        <f>TEXT(A118,"aaa")</f>
        <v/>
      </c>
      <c r="C118" s="7">
        <f>IF(OR(WEEKDAY(A118,2)&gt;5,COUNTIF('6_休日'!$A$4:$A$41,A118)&gt;0),0,1)</f>
        <v/>
      </c>
      <c r="D118" s="13">
        <f>INDEX('4_日の入り'!$B$4:$AX$368,100,$B$6)</f>
        <v/>
      </c>
      <c r="E118" s="13">
        <f>INDEX('5_薄明の終わり'!$B$4:$AX$368,100,$B$6)</f>
        <v/>
      </c>
      <c r="F118" s="7">
        <f>IF(ROUND($B$4*1440,0)&lt;ROUND(D118*1440,0),"沈む前",IF(ROUND($B$4*1440,0)&lt;ROUND(E118*1440,0),"薄明","暗い"))</f>
        <v/>
      </c>
      <c r="G118" s="10">
        <f>IF(ROUND(D118*1440,0)=ROUND($E$9*1440,0),A118,"")</f>
        <v/>
      </c>
      <c r="H118" s="10">
        <f>IF(AND(F118&lt;&gt;"沈む前",A118&gt;=DATE($B$5,7,1)),A118,"")</f>
        <v/>
      </c>
      <c r="I118" s="10">
        <f>IF(AND(F118&lt;&gt;"沈む前",A118&lt;DATE($B$5,7,1)),A118,"")</f>
        <v/>
      </c>
    </row>
    <row r="119">
      <c r="A119" s="12" t="n">
        <v>46123</v>
      </c>
      <c r="B119" s="7">
        <f>TEXT(A119,"aaa")</f>
        <v/>
      </c>
      <c r="C119" s="7">
        <f>IF(OR(WEEKDAY(A119,2)&gt;5,COUNTIF('6_休日'!$A$4:$A$41,A119)&gt;0),0,1)</f>
        <v/>
      </c>
      <c r="D119" s="13">
        <f>INDEX('4_日の入り'!$B$4:$AX$368,101,$B$6)</f>
        <v/>
      </c>
      <c r="E119" s="13">
        <f>INDEX('5_薄明の終わり'!$B$4:$AX$368,101,$B$6)</f>
        <v/>
      </c>
      <c r="F119" s="7">
        <f>IF(ROUND($B$4*1440,0)&lt;ROUND(D119*1440,0),"沈む前",IF(ROUND($B$4*1440,0)&lt;ROUND(E119*1440,0),"薄明","暗い"))</f>
        <v/>
      </c>
      <c r="G119" s="10">
        <f>IF(ROUND(D119*1440,0)=ROUND($E$9*1440,0),A119,"")</f>
        <v/>
      </c>
      <c r="H119" s="10">
        <f>IF(AND(F119&lt;&gt;"沈む前",A119&gt;=DATE($B$5,7,1)),A119,"")</f>
        <v/>
      </c>
      <c r="I119" s="10">
        <f>IF(AND(F119&lt;&gt;"沈む前",A119&lt;DATE($B$5,7,1)),A119,"")</f>
        <v/>
      </c>
    </row>
    <row r="120">
      <c r="A120" s="12" t="n">
        <v>46124</v>
      </c>
      <c r="B120" s="7">
        <f>TEXT(A120,"aaa")</f>
        <v/>
      </c>
      <c r="C120" s="7">
        <f>IF(OR(WEEKDAY(A120,2)&gt;5,COUNTIF('6_休日'!$A$4:$A$41,A120)&gt;0),0,1)</f>
        <v/>
      </c>
      <c r="D120" s="13">
        <f>INDEX('4_日の入り'!$B$4:$AX$368,102,$B$6)</f>
        <v/>
      </c>
      <c r="E120" s="13">
        <f>INDEX('5_薄明の終わり'!$B$4:$AX$368,102,$B$6)</f>
        <v/>
      </c>
      <c r="F120" s="7">
        <f>IF(ROUND($B$4*1440,0)&lt;ROUND(D120*1440,0),"沈む前",IF(ROUND($B$4*1440,0)&lt;ROUND(E120*1440,0),"薄明","暗い"))</f>
        <v/>
      </c>
      <c r="G120" s="10">
        <f>IF(ROUND(D120*1440,0)=ROUND($E$9*1440,0),A120,"")</f>
        <v/>
      </c>
      <c r="H120" s="10">
        <f>IF(AND(F120&lt;&gt;"沈む前",A120&gt;=DATE($B$5,7,1)),A120,"")</f>
        <v/>
      </c>
      <c r="I120" s="10">
        <f>IF(AND(F120&lt;&gt;"沈む前",A120&lt;DATE($B$5,7,1)),A120,"")</f>
        <v/>
      </c>
    </row>
    <row r="121">
      <c r="A121" s="12" t="n">
        <v>46125</v>
      </c>
      <c r="B121" s="7">
        <f>TEXT(A121,"aaa")</f>
        <v/>
      </c>
      <c r="C121" s="7">
        <f>IF(OR(WEEKDAY(A121,2)&gt;5,COUNTIF('6_休日'!$A$4:$A$41,A121)&gt;0),0,1)</f>
        <v/>
      </c>
      <c r="D121" s="13">
        <f>INDEX('4_日の入り'!$B$4:$AX$368,103,$B$6)</f>
        <v/>
      </c>
      <c r="E121" s="13">
        <f>INDEX('5_薄明の終わり'!$B$4:$AX$368,103,$B$6)</f>
        <v/>
      </c>
      <c r="F121" s="7">
        <f>IF(ROUND($B$4*1440,0)&lt;ROUND(D121*1440,0),"沈む前",IF(ROUND($B$4*1440,0)&lt;ROUND(E121*1440,0),"薄明","暗い"))</f>
        <v/>
      </c>
      <c r="G121" s="10">
        <f>IF(ROUND(D121*1440,0)=ROUND($E$9*1440,0),A121,"")</f>
        <v/>
      </c>
      <c r="H121" s="10">
        <f>IF(AND(F121&lt;&gt;"沈む前",A121&gt;=DATE($B$5,7,1)),A121,"")</f>
        <v/>
      </c>
      <c r="I121" s="10">
        <f>IF(AND(F121&lt;&gt;"沈む前",A121&lt;DATE($B$5,7,1)),A121,"")</f>
        <v/>
      </c>
    </row>
    <row r="122">
      <c r="A122" s="12" t="n">
        <v>46126</v>
      </c>
      <c r="B122" s="7">
        <f>TEXT(A122,"aaa")</f>
        <v/>
      </c>
      <c r="C122" s="7">
        <f>IF(OR(WEEKDAY(A122,2)&gt;5,COUNTIF('6_休日'!$A$4:$A$41,A122)&gt;0),0,1)</f>
        <v/>
      </c>
      <c r="D122" s="13">
        <f>INDEX('4_日の入り'!$B$4:$AX$368,104,$B$6)</f>
        <v/>
      </c>
      <c r="E122" s="13">
        <f>INDEX('5_薄明の終わり'!$B$4:$AX$368,104,$B$6)</f>
        <v/>
      </c>
      <c r="F122" s="7">
        <f>IF(ROUND($B$4*1440,0)&lt;ROUND(D122*1440,0),"沈む前",IF(ROUND($B$4*1440,0)&lt;ROUND(E122*1440,0),"薄明","暗い"))</f>
        <v/>
      </c>
      <c r="G122" s="10">
        <f>IF(ROUND(D122*1440,0)=ROUND($E$9*1440,0),A122,"")</f>
        <v/>
      </c>
      <c r="H122" s="10">
        <f>IF(AND(F122&lt;&gt;"沈む前",A122&gt;=DATE($B$5,7,1)),A122,"")</f>
        <v/>
      </c>
      <c r="I122" s="10">
        <f>IF(AND(F122&lt;&gt;"沈む前",A122&lt;DATE($B$5,7,1)),A122,"")</f>
        <v/>
      </c>
    </row>
    <row r="123">
      <c r="A123" s="12" t="n">
        <v>46127</v>
      </c>
      <c r="B123" s="7">
        <f>TEXT(A123,"aaa")</f>
        <v/>
      </c>
      <c r="C123" s="7">
        <f>IF(OR(WEEKDAY(A123,2)&gt;5,COUNTIF('6_休日'!$A$4:$A$41,A123)&gt;0),0,1)</f>
        <v/>
      </c>
      <c r="D123" s="13">
        <f>INDEX('4_日の入り'!$B$4:$AX$368,105,$B$6)</f>
        <v/>
      </c>
      <c r="E123" s="13">
        <f>INDEX('5_薄明の終わり'!$B$4:$AX$368,105,$B$6)</f>
        <v/>
      </c>
      <c r="F123" s="7">
        <f>IF(ROUND($B$4*1440,0)&lt;ROUND(D123*1440,0),"沈む前",IF(ROUND($B$4*1440,0)&lt;ROUND(E123*1440,0),"薄明","暗い"))</f>
        <v/>
      </c>
      <c r="G123" s="10">
        <f>IF(ROUND(D123*1440,0)=ROUND($E$9*1440,0),A123,"")</f>
        <v/>
      </c>
      <c r="H123" s="10">
        <f>IF(AND(F123&lt;&gt;"沈む前",A123&gt;=DATE($B$5,7,1)),A123,"")</f>
        <v/>
      </c>
      <c r="I123" s="10">
        <f>IF(AND(F123&lt;&gt;"沈む前",A123&lt;DATE($B$5,7,1)),A123,"")</f>
        <v/>
      </c>
    </row>
    <row r="124">
      <c r="A124" s="12" t="n">
        <v>46128</v>
      </c>
      <c r="B124" s="7">
        <f>TEXT(A124,"aaa")</f>
        <v/>
      </c>
      <c r="C124" s="7">
        <f>IF(OR(WEEKDAY(A124,2)&gt;5,COUNTIF('6_休日'!$A$4:$A$41,A124)&gt;0),0,1)</f>
        <v/>
      </c>
      <c r="D124" s="13">
        <f>INDEX('4_日の入り'!$B$4:$AX$368,106,$B$6)</f>
        <v/>
      </c>
      <c r="E124" s="13">
        <f>INDEX('5_薄明の終わり'!$B$4:$AX$368,106,$B$6)</f>
        <v/>
      </c>
      <c r="F124" s="7">
        <f>IF(ROUND($B$4*1440,0)&lt;ROUND(D124*1440,0),"沈む前",IF(ROUND($B$4*1440,0)&lt;ROUND(E124*1440,0),"薄明","暗い"))</f>
        <v/>
      </c>
      <c r="G124" s="10">
        <f>IF(ROUND(D124*1440,0)=ROUND($E$9*1440,0),A124,"")</f>
        <v/>
      </c>
      <c r="H124" s="10">
        <f>IF(AND(F124&lt;&gt;"沈む前",A124&gt;=DATE($B$5,7,1)),A124,"")</f>
        <v/>
      </c>
      <c r="I124" s="10">
        <f>IF(AND(F124&lt;&gt;"沈む前",A124&lt;DATE($B$5,7,1)),A124,"")</f>
        <v/>
      </c>
    </row>
    <row r="125">
      <c r="A125" s="12" t="n">
        <v>46129</v>
      </c>
      <c r="B125" s="7">
        <f>TEXT(A125,"aaa")</f>
        <v/>
      </c>
      <c r="C125" s="7">
        <f>IF(OR(WEEKDAY(A125,2)&gt;5,COUNTIF('6_休日'!$A$4:$A$41,A125)&gt;0),0,1)</f>
        <v/>
      </c>
      <c r="D125" s="13">
        <f>INDEX('4_日の入り'!$B$4:$AX$368,107,$B$6)</f>
        <v/>
      </c>
      <c r="E125" s="13">
        <f>INDEX('5_薄明の終わり'!$B$4:$AX$368,107,$B$6)</f>
        <v/>
      </c>
      <c r="F125" s="7">
        <f>IF(ROUND($B$4*1440,0)&lt;ROUND(D125*1440,0),"沈む前",IF(ROUND($B$4*1440,0)&lt;ROUND(E125*1440,0),"薄明","暗い"))</f>
        <v/>
      </c>
      <c r="G125" s="10">
        <f>IF(ROUND(D125*1440,0)=ROUND($E$9*1440,0),A125,"")</f>
        <v/>
      </c>
      <c r="H125" s="10">
        <f>IF(AND(F125&lt;&gt;"沈む前",A125&gt;=DATE($B$5,7,1)),A125,"")</f>
        <v/>
      </c>
      <c r="I125" s="10">
        <f>IF(AND(F125&lt;&gt;"沈む前",A125&lt;DATE($B$5,7,1)),A125,"")</f>
        <v/>
      </c>
    </row>
    <row r="126">
      <c r="A126" s="12" t="n">
        <v>46130</v>
      </c>
      <c r="B126" s="7">
        <f>TEXT(A126,"aaa")</f>
        <v/>
      </c>
      <c r="C126" s="7">
        <f>IF(OR(WEEKDAY(A126,2)&gt;5,COUNTIF('6_休日'!$A$4:$A$41,A126)&gt;0),0,1)</f>
        <v/>
      </c>
      <c r="D126" s="13">
        <f>INDEX('4_日の入り'!$B$4:$AX$368,108,$B$6)</f>
        <v/>
      </c>
      <c r="E126" s="13">
        <f>INDEX('5_薄明の終わり'!$B$4:$AX$368,108,$B$6)</f>
        <v/>
      </c>
      <c r="F126" s="7">
        <f>IF(ROUND($B$4*1440,0)&lt;ROUND(D126*1440,0),"沈む前",IF(ROUND($B$4*1440,0)&lt;ROUND(E126*1440,0),"薄明","暗い"))</f>
        <v/>
      </c>
      <c r="G126" s="10">
        <f>IF(ROUND(D126*1440,0)=ROUND($E$9*1440,0),A126,"")</f>
        <v/>
      </c>
      <c r="H126" s="10">
        <f>IF(AND(F126&lt;&gt;"沈む前",A126&gt;=DATE($B$5,7,1)),A126,"")</f>
        <v/>
      </c>
      <c r="I126" s="10">
        <f>IF(AND(F126&lt;&gt;"沈む前",A126&lt;DATE($B$5,7,1)),A126,"")</f>
        <v/>
      </c>
    </row>
    <row r="127">
      <c r="A127" s="12" t="n">
        <v>46131</v>
      </c>
      <c r="B127" s="7">
        <f>TEXT(A127,"aaa")</f>
        <v/>
      </c>
      <c r="C127" s="7">
        <f>IF(OR(WEEKDAY(A127,2)&gt;5,COUNTIF('6_休日'!$A$4:$A$41,A127)&gt;0),0,1)</f>
        <v/>
      </c>
      <c r="D127" s="13">
        <f>INDEX('4_日の入り'!$B$4:$AX$368,109,$B$6)</f>
        <v/>
      </c>
      <c r="E127" s="13">
        <f>INDEX('5_薄明の終わり'!$B$4:$AX$368,109,$B$6)</f>
        <v/>
      </c>
      <c r="F127" s="7">
        <f>IF(ROUND($B$4*1440,0)&lt;ROUND(D127*1440,0),"沈む前",IF(ROUND($B$4*1440,0)&lt;ROUND(E127*1440,0),"薄明","暗い"))</f>
        <v/>
      </c>
      <c r="G127" s="10">
        <f>IF(ROUND(D127*1440,0)=ROUND($E$9*1440,0),A127,"")</f>
        <v/>
      </c>
      <c r="H127" s="10">
        <f>IF(AND(F127&lt;&gt;"沈む前",A127&gt;=DATE($B$5,7,1)),A127,"")</f>
        <v/>
      </c>
      <c r="I127" s="10">
        <f>IF(AND(F127&lt;&gt;"沈む前",A127&lt;DATE($B$5,7,1)),A127,"")</f>
        <v/>
      </c>
    </row>
    <row r="128">
      <c r="A128" s="12" t="n">
        <v>46132</v>
      </c>
      <c r="B128" s="7">
        <f>TEXT(A128,"aaa")</f>
        <v/>
      </c>
      <c r="C128" s="7">
        <f>IF(OR(WEEKDAY(A128,2)&gt;5,COUNTIF('6_休日'!$A$4:$A$41,A128)&gt;0),0,1)</f>
        <v/>
      </c>
      <c r="D128" s="13">
        <f>INDEX('4_日の入り'!$B$4:$AX$368,110,$B$6)</f>
        <v/>
      </c>
      <c r="E128" s="13">
        <f>INDEX('5_薄明の終わり'!$B$4:$AX$368,110,$B$6)</f>
        <v/>
      </c>
      <c r="F128" s="7">
        <f>IF(ROUND($B$4*1440,0)&lt;ROUND(D128*1440,0),"沈む前",IF(ROUND($B$4*1440,0)&lt;ROUND(E128*1440,0),"薄明","暗い"))</f>
        <v/>
      </c>
      <c r="G128" s="10">
        <f>IF(ROUND(D128*1440,0)=ROUND($E$9*1440,0),A128,"")</f>
        <v/>
      </c>
      <c r="H128" s="10">
        <f>IF(AND(F128&lt;&gt;"沈む前",A128&gt;=DATE($B$5,7,1)),A128,"")</f>
        <v/>
      </c>
      <c r="I128" s="10">
        <f>IF(AND(F128&lt;&gt;"沈む前",A128&lt;DATE($B$5,7,1)),A128,"")</f>
        <v/>
      </c>
    </row>
    <row r="129">
      <c r="A129" s="12" t="n">
        <v>46133</v>
      </c>
      <c r="B129" s="7">
        <f>TEXT(A129,"aaa")</f>
        <v/>
      </c>
      <c r="C129" s="7">
        <f>IF(OR(WEEKDAY(A129,2)&gt;5,COUNTIF('6_休日'!$A$4:$A$41,A129)&gt;0),0,1)</f>
        <v/>
      </c>
      <c r="D129" s="13">
        <f>INDEX('4_日の入り'!$B$4:$AX$368,111,$B$6)</f>
        <v/>
      </c>
      <c r="E129" s="13">
        <f>INDEX('5_薄明の終わり'!$B$4:$AX$368,111,$B$6)</f>
        <v/>
      </c>
      <c r="F129" s="7">
        <f>IF(ROUND($B$4*1440,0)&lt;ROUND(D129*1440,0),"沈む前",IF(ROUND($B$4*1440,0)&lt;ROUND(E129*1440,0),"薄明","暗い"))</f>
        <v/>
      </c>
      <c r="G129" s="10">
        <f>IF(ROUND(D129*1440,0)=ROUND($E$9*1440,0),A129,"")</f>
        <v/>
      </c>
      <c r="H129" s="10">
        <f>IF(AND(F129&lt;&gt;"沈む前",A129&gt;=DATE($B$5,7,1)),A129,"")</f>
        <v/>
      </c>
      <c r="I129" s="10">
        <f>IF(AND(F129&lt;&gt;"沈む前",A129&lt;DATE($B$5,7,1)),A129,"")</f>
        <v/>
      </c>
    </row>
    <row r="130">
      <c r="A130" s="12" t="n">
        <v>46134</v>
      </c>
      <c r="B130" s="7">
        <f>TEXT(A130,"aaa")</f>
        <v/>
      </c>
      <c r="C130" s="7">
        <f>IF(OR(WEEKDAY(A130,2)&gt;5,COUNTIF('6_休日'!$A$4:$A$41,A130)&gt;0),0,1)</f>
        <v/>
      </c>
      <c r="D130" s="13">
        <f>INDEX('4_日の入り'!$B$4:$AX$368,112,$B$6)</f>
        <v/>
      </c>
      <c r="E130" s="13">
        <f>INDEX('5_薄明の終わり'!$B$4:$AX$368,112,$B$6)</f>
        <v/>
      </c>
      <c r="F130" s="7">
        <f>IF(ROUND($B$4*1440,0)&lt;ROUND(D130*1440,0),"沈む前",IF(ROUND($B$4*1440,0)&lt;ROUND(E130*1440,0),"薄明","暗い"))</f>
        <v/>
      </c>
      <c r="G130" s="10">
        <f>IF(ROUND(D130*1440,0)=ROUND($E$9*1440,0),A130,"")</f>
        <v/>
      </c>
      <c r="H130" s="10">
        <f>IF(AND(F130&lt;&gt;"沈む前",A130&gt;=DATE($B$5,7,1)),A130,"")</f>
        <v/>
      </c>
      <c r="I130" s="10">
        <f>IF(AND(F130&lt;&gt;"沈む前",A130&lt;DATE($B$5,7,1)),A130,"")</f>
        <v/>
      </c>
    </row>
    <row r="131">
      <c r="A131" s="12" t="n">
        <v>46135</v>
      </c>
      <c r="B131" s="7">
        <f>TEXT(A131,"aaa")</f>
        <v/>
      </c>
      <c r="C131" s="7">
        <f>IF(OR(WEEKDAY(A131,2)&gt;5,COUNTIF('6_休日'!$A$4:$A$41,A131)&gt;0),0,1)</f>
        <v/>
      </c>
      <c r="D131" s="13">
        <f>INDEX('4_日の入り'!$B$4:$AX$368,113,$B$6)</f>
        <v/>
      </c>
      <c r="E131" s="13">
        <f>INDEX('5_薄明の終わり'!$B$4:$AX$368,113,$B$6)</f>
        <v/>
      </c>
      <c r="F131" s="7">
        <f>IF(ROUND($B$4*1440,0)&lt;ROUND(D131*1440,0),"沈む前",IF(ROUND($B$4*1440,0)&lt;ROUND(E131*1440,0),"薄明","暗い"))</f>
        <v/>
      </c>
      <c r="G131" s="10">
        <f>IF(ROUND(D131*1440,0)=ROUND($E$9*1440,0),A131,"")</f>
        <v/>
      </c>
      <c r="H131" s="10">
        <f>IF(AND(F131&lt;&gt;"沈む前",A131&gt;=DATE($B$5,7,1)),A131,"")</f>
        <v/>
      </c>
      <c r="I131" s="10">
        <f>IF(AND(F131&lt;&gt;"沈む前",A131&lt;DATE($B$5,7,1)),A131,"")</f>
        <v/>
      </c>
    </row>
    <row r="132">
      <c r="A132" s="12" t="n">
        <v>46136</v>
      </c>
      <c r="B132" s="7">
        <f>TEXT(A132,"aaa")</f>
        <v/>
      </c>
      <c r="C132" s="7">
        <f>IF(OR(WEEKDAY(A132,2)&gt;5,COUNTIF('6_休日'!$A$4:$A$41,A132)&gt;0),0,1)</f>
        <v/>
      </c>
      <c r="D132" s="13">
        <f>INDEX('4_日の入り'!$B$4:$AX$368,114,$B$6)</f>
        <v/>
      </c>
      <c r="E132" s="13">
        <f>INDEX('5_薄明の終わり'!$B$4:$AX$368,114,$B$6)</f>
        <v/>
      </c>
      <c r="F132" s="7">
        <f>IF(ROUND($B$4*1440,0)&lt;ROUND(D132*1440,0),"沈む前",IF(ROUND($B$4*1440,0)&lt;ROUND(E132*1440,0),"薄明","暗い"))</f>
        <v/>
      </c>
      <c r="G132" s="10">
        <f>IF(ROUND(D132*1440,0)=ROUND($E$9*1440,0),A132,"")</f>
        <v/>
      </c>
      <c r="H132" s="10">
        <f>IF(AND(F132&lt;&gt;"沈む前",A132&gt;=DATE($B$5,7,1)),A132,"")</f>
        <v/>
      </c>
      <c r="I132" s="10">
        <f>IF(AND(F132&lt;&gt;"沈む前",A132&lt;DATE($B$5,7,1)),A132,"")</f>
        <v/>
      </c>
    </row>
    <row r="133">
      <c r="A133" s="12" t="n">
        <v>46137</v>
      </c>
      <c r="B133" s="7">
        <f>TEXT(A133,"aaa")</f>
        <v/>
      </c>
      <c r="C133" s="7">
        <f>IF(OR(WEEKDAY(A133,2)&gt;5,COUNTIF('6_休日'!$A$4:$A$41,A133)&gt;0),0,1)</f>
        <v/>
      </c>
      <c r="D133" s="13">
        <f>INDEX('4_日の入り'!$B$4:$AX$368,115,$B$6)</f>
        <v/>
      </c>
      <c r="E133" s="13">
        <f>INDEX('5_薄明の終わり'!$B$4:$AX$368,115,$B$6)</f>
        <v/>
      </c>
      <c r="F133" s="7">
        <f>IF(ROUND($B$4*1440,0)&lt;ROUND(D133*1440,0),"沈む前",IF(ROUND($B$4*1440,0)&lt;ROUND(E133*1440,0),"薄明","暗い"))</f>
        <v/>
      </c>
      <c r="G133" s="10">
        <f>IF(ROUND(D133*1440,0)=ROUND($E$9*1440,0),A133,"")</f>
        <v/>
      </c>
      <c r="H133" s="10">
        <f>IF(AND(F133&lt;&gt;"沈む前",A133&gt;=DATE($B$5,7,1)),A133,"")</f>
        <v/>
      </c>
      <c r="I133" s="10">
        <f>IF(AND(F133&lt;&gt;"沈む前",A133&lt;DATE($B$5,7,1)),A133,"")</f>
        <v/>
      </c>
    </row>
    <row r="134">
      <c r="A134" s="12" t="n">
        <v>46138</v>
      </c>
      <c r="B134" s="7">
        <f>TEXT(A134,"aaa")</f>
        <v/>
      </c>
      <c r="C134" s="7">
        <f>IF(OR(WEEKDAY(A134,2)&gt;5,COUNTIF('6_休日'!$A$4:$A$41,A134)&gt;0),0,1)</f>
        <v/>
      </c>
      <c r="D134" s="13">
        <f>INDEX('4_日の入り'!$B$4:$AX$368,116,$B$6)</f>
        <v/>
      </c>
      <c r="E134" s="13">
        <f>INDEX('5_薄明の終わり'!$B$4:$AX$368,116,$B$6)</f>
        <v/>
      </c>
      <c r="F134" s="7">
        <f>IF(ROUND($B$4*1440,0)&lt;ROUND(D134*1440,0),"沈む前",IF(ROUND($B$4*1440,0)&lt;ROUND(E134*1440,0),"薄明","暗い"))</f>
        <v/>
      </c>
      <c r="G134" s="10">
        <f>IF(ROUND(D134*1440,0)=ROUND($E$9*1440,0),A134,"")</f>
        <v/>
      </c>
      <c r="H134" s="10">
        <f>IF(AND(F134&lt;&gt;"沈む前",A134&gt;=DATE($B$5,7,1)),A134,"")</f>
        <v/>
      </c>
      <c r="I134" s="10">
        <f>IF(AND(F134&lt;&gt;"沈む前",A134&lt;DATE($B$5,7,1)),A134,"")</f>
        <v/>
      </c>
    </row>
    <row r="135">
      <c r="A135" s="12" t="n">
        <v>46139</v>
      </c>
      <c r="B135" s="7">
        <f>TEXT(A135,"aaa")</f>
        <v/>
      </c>
      <c r="C135" s="7">
        <f>IF(OR(WEEKDAY(A135,2)&gt;5,COUNTIF('6_休日'!$A$4:$A$41,A135)&gt;0),0,1)</f>
        <v/>
      </c>
      <c r="D135" s="13">
        <f>INDEX('4_日の入り'!$B$4:$AX$368,117,$B$6)</f>
        <v/>
      </c>
      <c r="E135" s="13">
        <f>INDEX('5_薄明の終わり'!$B$4:$AX$368,117,$B$6)</f>
        <v/>
      </c>
      <c r="F135" s="7">
        <f>IF(ROUND($B$4*1440,0)&lt;ROUND(D135*1440,0),"沈む前",IF(ROUND($B$4*1440,0)&lt;ROUND(E135*1440,0),"薄明","暗い"))</f>
        <v/>
      </c>
      <c r="G135" s="10">
        <f>IF(ROUND(D135*1440,0)=ROUND($E$9*1440,0),A135,"")</f>
        <v/>
      </c>
      <c r="H135" s="10">
        <f>IF(AND(F135&lt;&gt;"沈む前",A135&gt;=DATE($B$5,7,1)),A135,"")</f>
        <v/>
      </c>
      <c r="I135" s="10">
        <f>IF(AND(F135&lt;&gt;"沈む前",A135&lt;DATE($B$5,7,1)),A135,"")</f>
        <v/>
      </c>
    </row>
    <row r="136">
      <c r="A136" s="12" t="n">
        <v>46140</v>
      </c>
      <c r="B136" s="7">
        <f>TEXT(A136,"aaa")</f>
        <v/>
      </c>
      <c r="C136" s="7">
        <f>IF(OR(WEEKDAY(A136,2)&gt;5,COUNTIF('6_休日'!$A$4:$A$41,A136)&gt;0),0,1)</f>
        <v/>
      </c>
      <c r="D136" s="13">
        <f>INDEX('4_日の入り'!$B$4:$AX$368,118,$B$6)</f>
        <v/>
      </c>
      <c r="E136" s="13">
        <f>INDEX('5_薄明の終わり'!$B$4:$AX$368,118,$B$6)</f>
        <v/>
      </c>
      <c r="F136" s="7">
        <f>IF(ROUND($B$4*1440,0)&lt;ROUND(D136*1440,0),"沈む前",IF(ROUND($B$4*1440,0)&lt;ROUND(E136*1440,0),"薄明","暗い"))</f>
        <v/>
      </c>
      <c r="G136" s="10">
        <f>IF(ROUND(D136*1440,0)=ROUND($E$9*1440,0),A136,"")</f>
        <v/>
      </c>
      <c r="H136" s="10">
        <f>IF(AND(F136&lt;&gt;"沈む前",A136&gt;=DATE($B$5,7,1)),A136,"")</f>
        <v/>
      </c>
      <c r="I136" s="10">
        <f>IF(AND(F136&lt;&gt;"沈む前",A136&lt;DATE($B$5,7,1)),A136,"")</f>
        <v/>
      </c>
    </row>
    <row r="137">
      <c r="A137" s="12" t="n">
        <v>46141</v>
      </c>
      <c r="B137" s="7">
        <f>TEXT(A137,"aaa")</f>
        <v/>
      </c>
      <c r="C137" s="7">
        <f>IF(OR(WEEKDAY(A137,2)&gt;5,COUNTIF('6_休日'!$A$4:$A$41,A137)&gt;0),0,1)</f>
        <v/>
      </c>
      <c r="D137" s="13">
        <f>INDEX('4_日の入り'!$B$4:$AX$368,119,$B$6)</f>
        <v/>
      </c>
      <c r="E137" s="13">
        <f>INDEX('5_薄明の終わり'!$B$4:$AX$368,119,$B$6)</f>
        <v/>
      </c>
      <c r="F137" s="7">
        <f>IF(ROUND($B$4*1440,0)&lt;ROUND(D137*1440,0),"沈む前",IF(ROUND($B$4*1440,0)&lt;ROUND(E137*1440,0),"薄明","暗い"))</f>
        <v/>
      </c>
      <c r="G137" s="10">
        <f>IF(ROUND(D137*1440,0)=ROUND($E$9*1440,0),A137,"")</f>
        <v/>
      </c>
      <c r="H137" s="10">
        <f>IF(AND(F137&lt;&gt;"沈む前",A137&gt;=DATE($B$5,7,1)),A137,"")</f>
        <v/>
      </c>
      <c r="I137" s="10">
        <f>IF(AND(F137&lt;&gt;"沈む前",A137&lt;DATE($B$5,7,1)),A137,"")</f>
        <v/>
      </c>
    </row>
    <row r="138">
      <c r="A138" s="12" t="n">
        <v>46142</v>
      </c>
      <c r="B138" s="7">
        <f>TEXT(A138,"aaa")</f>
        <v/>
      </c>
      <c r="C138" s="7">
        <f>IF(OR(WEEKDAY(A138,2)&gt;5,COUNTIF('6_休日'!$A$4:$A$41,A138)&gt;0),0,1)</f>
        <v/>
      </c>
      <c r="D138" s="13">
        <f>INDEX('4_日の入り'!$B$4:$AX$368,120,$B$6)</f>
        <v/>
      </c>
      <c r="E138" s="13">
        <f>INDEX('5_薄明の終わり'!$B$4:$AX$368,120,$B$6)</f>
        <v/>
      </c>
      <c r="F138" s="7">
        <f>IF(ROUND($B$4*1440,0)&lt;ROUND(D138*1440,0),"沈む前",IF(ROUND($B$4*1440,0)&lt;ROUND(E138*1440,0),"薄明","暗い"))</f>
        <v/>
      </c>
      <c r="G138" s="10">
        <f>IF(ROUND(D138*1440,0)=ROUND($E$9*1440,0),A138,"")</f>
        <v/>
      </c>
      <c r="H138" s="10">
        <f>IF(AND(F138&lt;&gt;"沈む前",A138&gt;=DATE($B$5,7,1)),A138,"")</f>
        <v/>
      </c>
      <c r="I138" s="10">
        <f>IF(AND(F138&lt;&gt;"沈む前",A138&lt;DATE($B$5,7,1)),A138,"")</f>
        <v/>
      </c>
    </row>
    <row r="139">
      <c r="A139" s="12" t="n">
        <v>46143</v>
      </c>
      <c r="B139" s="7">
        <f>TEXT(A139,"aaa")</f>
        <v/>
      </c>
      <c r="C139" s="7">
        <f>IF(OR(WEEKDAY(A139,2)&gt;5,COUNTIF('6_休日'!$A$4:$A$41,A139)&gt;0),0,1)</f>
        <v/>
      </c>
      <c r="D139" s="13">
        <f>INDEX('4_日の入り'!$B$4:$AX$368,121,$B$6)</f>
        <v/>
      </c>
      <c r="E139" s="13">
        <f>INDEX('5_薄明の終わり'!$B$4:$AX$368,121,$B$6)</f>
        <v/>
      </c>
      <c r="F139" s="7">
        <f>IF(ROUND($B$4*1440,0)&lt;ROUND(D139*1440,0),"沈む前",IF(ROUND($B$4*1440,0)&lt;ROUND(E139*1440,0),"薄明","暗い"))</f>
        <v/>
      </c>
      <c r="G139" s="10">
        <f>IF(ROUND(D139*1440,0)=ROUND($E$9*1440,0),A139,"")</f>
        <v/>
      </c>
      <c r="H139" s="10">
        <f>IF(AND(F139&lt;&gt;"沈む前",A139&gt;=DATE($B$5,7,1)),A139,"")</f>
        <v/>
      </c>
      <c r="I139" s="10">
        <f>IF(AND(F139&lt;&gt;"沈む前",A139&lt;DATE($B$5,7,1)),A139,"")</f>
        <v/>
      </c>
    </row>
    <row r="140">
      <c r="A140" s="12" t="n">
        <v>46144</v>
      </c>
      <c r="B140" s="7">
        <f>TEXT(A140,"aaa")</f>
        <v/>
      </c>
      <c r="C140" s="7">
        <f>IF(OR(WEEKDAY(A140,2)&gt;5,COUNTIF('6_休日'!$A$4:$A$41,A140)&gt;0),0,1)</f>
        <v/>
      </c>
      <c r="D140" s="13">
        <f>INDEX('4_日の入り'!$B$4:$AX$368,122,$B$6)</f>
        <v/>
      </c>
      <c r="E140" s="13">
        <f>INDEX('5_薄明の終わり'!$B$4:$AX$368,122,$B$6)</f>
        <v/>
      </c>
      <c r="F140" s="7">
        <f>IF(ROUND($B$4*1440,0)&lt;ROUND(D140*1440,0),"沈む前",IF(ROUND($B$4*1440,0)&lt;ROUND(E140*1440,0),"薄明","暗い"))</f>
        <v/>
      </c>
      <c r="G140" s="10">
        <f>IF(ROUND(D140*1440,0)=ROUND($E$9*1440,0),A140,"")</f>
        <v/>
      </c>
      <c r="H140" s="10">
        <f>IF(AND(F140&lt;&gt;"沈む前",A140&gt;=DATE($B$5,7,1)),A140,"")</f>
        <v/>
      </c>
      <c r="I140" s="10">
        <f>IF(AND(F140&lt;&gt;"沈む前",A140&lt;DATE($B$5,7,1)),A140,"")</f>
        <v/>
      </c>
    </row>
    <row r="141">
      <c r="A141" s="12" t="n">
        <v>46145</v>
      </c>
      <c r="B141" s="7">
        <f>TEXT(A141,"aaa")</f>
        <v/>
      </c>
      <c r="C141" s="7">
        <f>IF(OR(WEEKDAY(A141,2)&gt;5,COUNTIF('6_休日'!$A$4:$A$41,A141)&gt;0),0,1)</f>
        <v/>
      </c>
      <c r="D141" s="13">
        <f>INDEX('4_日の入り'!$B$4:$AX$368,123,$B$6)</f>
        <v/>
      </c>
      <c r="E141" s="13">
        <f>INDEX('5_薄明の終わり'!$B$4:$AX$368,123,$B$6)</f>
        <v/>
      </c>
      <c r="F141" s="7">
        <f>IF(ROUND($B$4*1440,0)&lt;ROUND(D141*1440,0),"沈む前",IF(ROUND($B$4*1440,0)&lt;ROUND(E141*1440,0),"薄明","暗い"))</f>
        <v/>
      </c>
      <c r="G141" s="10">
        <f>IF(ROUND(D141*1440,0)=ROUND($E$9*1440,0),A141,"")</f>
        <v/>
      </c>
      <c r="H141" s="10">
        <f>IF(AND(F141&lt;&gt;"沈む前",A141&gt;=DATE($B$5,7,1)),A141,"")</f>
        <v/>
      </c>
      <c r="I141" s="10">
        <f>IF(AND(F141&lt;&gt;"沈む前",A141&lt;DATE($B$5,7,1)),A141,"")</f>
        <v/>
      </c>
    </row>
    <row r="142">
      <c r="A142" s="12" t="n">
        <v>46146</v>
      </c>
      <c r="B142" s="7">
        <f>TEXT(A142,"aaa")</f>
        <v/>
      </c>
      <c r="C142" s="7">
        <f>IF(OR(WEEKDAY(A142,2)&gt;5,COUNTIF('6_休日'!$A$4:$A$41,A142)&gt;0),0,1)</f>
        <v/>
      </c>
      <c r="D142" s="13">
        <f>INDEX('4_日の入り'!$B$4:$AX$368,124,$B$6)</f>
        <v/>
      </c>
      <c r="E142" s="13">
        <f>INDEX('5_薄明の終わり'!$B$4:$AX$368,124,$B$6)</f>
        <v/>
      </c>
      <c r="F142" s="7">
        <f>IF(ROUND($B$4*1440,0)&lt;ROUND(D142*1440,0),"沈む前",IF(ROUND($B$4*1440,0)&lt;ROUND(E142*1440,0),"薄明","暗い"))</f>
        <v/>
      </c>
      <c r="G142" s="10">
        <f>IF(ROUND(D142*1440,0)=ROUND($E$9*1440,0),A142,"")</f>
        <v/>
      </c>
      <c r="H142" s="10">
        <f>IF(AND(F142&lt;&gt;"沈む前",A142&gt;=DATE($B$5,7,1)),A142,"")</f>
        <v/>
      </c>
      <c r="I142" s="10">
        <f>IF(AND(F142&lt;&gt;"沈む前",A142&lt;DATE($B$5,7,1)),A142,"")</f>
        <v/>
      </c>
    </row>
    <row r="143">
      <c r="A143" s="12" t="n">
        <v>46147</v>
      </c>
      <c r="B143" s="7">
        <f>TEXT(A143,"aaa")</f>
        <v/>
      </c>
      <c r="C143" s="7">
        <f>IF(OR(WEEKDAY(A143,2)&gt;5,COUNTIF('6_休日'!$A$4:$A$41,A143)&gt;0),0,1)</f>
        <v/>
      </c>
      <c r="D143" s="13">
        <f>INDEX('4_日の入り'!$B$4:$AX$368,125,$B$6)</f>
        <v/>
      </c>
      <c r="E143" s="13">
        <f>INDEX('5_薄明の終わり'!$B$4:$AX$368,125,$B$6)</f>
        <v/>
      </c>
      <c r="F143" s="7">
        <f>IF(ROUND($B$4*1440,0)&lt;ROUND(D143*1440,0),"沈む前",IF(ROUND($B$4*1440,0)&lt;ROUND(E143*1440,0),"薄明","暗い"))</f>
        <v/>
      </c>
      <c r="G143" s="10">
        <f>IF(ROUND(D143*1440,0)=ROUND($E$9*1440,0),A143,"")</f>
        <v/>
      </c>
      <c r="H143" s="10">
        <f>IF(AND(F143&lt;&gt;"沈む前",A143&gt;=DATE($B$5,7,1)),A143,"")</f>
        <v/>
      </c>
      <c r="I143" s="10">
        <f>IF(AND(F143&lt;&gt;"沈む前",A143&lt;DATE($B$5,7,1)),A143,"")</f>
        <v/>
      </c>
    </row>
    <row r="144">
      <c r="A144" s="12" t="n">
        <v>46148</v>
      </c>
      <c r="B144" s="7">
        <f>TEXT(A144,"aaa")</f>
        <v/>
      </c>
      <c r="C144" s="7">
        <f>IF(OR(WEEKDAY(A144,2)&gt;5,COUNTIF('6_休日'!$A$4:$A$41,A144)&gt;0),0,1)</f>
        <v/>
      </c>
      <c r="D144" s="13">
        <f>INDEX('4_日の入り'!$B$4:$AX$368,126,$B$6)</f>
        <v/>
      </c>
      <c r="E144" s="13">
        <f>INDEX('5_薄明の終わり'!$B$4:$AX$368,126,$B$6)</f>
        <v/>
      </c>
      <c r="F144" s="7">
        <f>IF(ROUND($B$4*1440,0)&lt;ROUND(D144*1440,0),"沈む前",IF(ROUND($B$4*1440,0)&lt;ROUND(E144*1440,0),"薄明","暗い"))</f>
        <v/>
      </c>
      <c r="G144" s="10">
        <f>IF(ROUND(D144*1440,0)=ROUND($E$9*1440,0),A144,"")</f>
        <v/>
      </c>
      <c r="H144" s="10">
        <f>IF(AND(F144&lt;&gt;"沈む前",A144&gt;=DATE($B$5,7,1)),A144,"")</f>
        <v/>
      </c>
      <c r="I144" s="10">
        <f>IF(AND(F144&lt;&gt;"沈む前",A144&lt;DATE($B$5,7,1)),A144,"")</f>
        <v/>
      </c>
    </row>
    <row r="145">
      <c r="A145" s="12" t="n">
        <v>46149</v>
      </c>
      <c r="B145" s="7">
        <f>TEXT(A145,"aaa")</f>
        <v/>
      </c>
      <c r="C145" s="7">
        <f>IF(OR(WEEKDAY(A145,2)&gt;5,COUNTIF('6_休日'!$A$4:$A$41,A145)&gt;0),0,1)</f>
        <v/>
      </c>
      <c r="D145" s="13">
        <f>INDEX('4_日の入り'!$B$4:$AX$368,127,$B$6)</f>
        <v/>
      </c>
      <c r="E145" s="13">
        <f>INDEX('5_薄明の終わり'!$B$4:$AX$368,127,$B$6)</f>
        <v/>
      </c>
      <c r="F145" s="7">
        <f>IF(ROUND($B$4*1440,0)&lt;ROUND(D145*1440,0),"沈む前",IF(ROUND($B$4*1440,0)&lt;ROUND(E145*1440,0),"薄明","暗い"))</f>
        <v/>
      </c>
      <c r="G145" s="10">
        <f>IF(ROUND(D145*1440,0)=ROUND($E$9*1440,0),A145,"")</f>
        <v/>
      </c>
      <c r="H145" s="10">
        <f>IF(AND(F145&lt;&gt;"沈む前",A145&gt;=DATE($B$5,7,1)),A145,"")</f>
        <v/>
      </c>
      <c r="I145" s="10">
        <f>IF(AND(F145&lt;&gt;"沈む前",A145&lt;DATE($B$5,7,1)),A145,"")</f>
        <v/>
      </c>
    </row>
    <row r="146">
      <c r="A146" s="12" t="n">
        <v>46150</v>
      </c>
      <c r="B146" s="7">
        <f>TEXT(A146,"aaa")</f>
        <v/>
      </c>
      <c r="C146" s="7">
        <f>IF(OR(WEEKDAY(A146,2)&gt;5,COUNTIF('6_休日'!$A$4:$A$41,A146)&gt;0),0,1)</f>
        <v/>
      </c>
      <c r="D146" s="13">
        <f>INDEX('4_日の入り'!$B$4:$AX$368,128,$B$6)</f>
        <v/>
      </c>
      <c r="E146" s="13">
        <f>INDEX('5_薄明の終わり'!$B$4:$AX$368,128,$B$6)</f>
        <v/>
      </c>
      <c r="F146" s="7">
        <f>IF(ROUND($B$4*1440,0)&lt;ROUND(D146*1440,0),"沈む前",IF(ROUND($B$4*1440,0)&lt;ROUND(E146*1440,0),"薄明","暗い"))</f>
        <v/>
      </c>
      <c r="G146" s="10">
        <f>IF(ROUND(D146*1440,0)=ROUND($E$9*1440,0),A146,"")</f>
        <v/>
      </c>
      <c r="H146" s="10">
        <f>IF(AND(F146&lt;&gt;"沈む前",A146&gt;=DATE($B$5,7,1)),A146,"")</f>
        <v/>
      </c>
      <c r="I146" s="10">
        <f>IF(AND(F146&lt;&gt;"沈む前",A146&lt;DATE($B$5,7,1)),A146,"")</f>
        <v/>
      </c>
    </row>
    <row r="147">
      <c r="A147" s="12" t="n">
        <v>46151</v>
      </c>
      <c r="B147" s="7">
        <f>TEXT(A147,"aaa")</f>
        <v/>
      </c>
      <c r="C147" s="7">
        <f>IF(OR(WEEKDAY(A147,2)&gt;5,COUNTIF('6_休日'!$A$4:$A$41,A147)&gt;0),0,1)</f>
        <v/>
      </c>
      <c r="D147" s="13">
        <f>INDEX('4_日の入り'!$B$4:$AX$368,129,$B$6)</f>
        <v/>
      </c>
      <c r="E147" s="13">
        <f>INDEX('5_薄明の終わり'!$B$4:$AX$368,129,$B$6)</f>
        <v/>
      </c>
      <c r="F147" s="7">
        <f>IF(ROUND($B$4*1440,0)&lt;ROUND(D147*1440,0),"沈む前",IF(ROUND($B$4*1440,0)&lt;ROUND(E147*1440,0),"薄明","暗い"))</f>
        <v/>
      </c>
      <c r="G147" s="10">
        <f>IF(ROUND(D147*1440,0)=ROUND($E$9*1440,0),A147,"")</f>
        <v/>
      </c>
      <c r="H147" s="10">
        <f>IF(AND(F147&lt;&gt;"沈む前",A147&gt;=DATE($B$5,7,1)),A147,"")</f>
        <v/>
      </c>
      <c r="I147" s="10">
        <f>IF(AND(F147&lt;&gt;"沈む前",A147&lt;DATE($B$5,7,1)),A147,"")</f>
        <v/>
      </c>
    </row>
    <row r="148">
      <c r="A148" s="12" t="n">
        <v>46152</v>
      </c>
      <c r="B148" s="7">
        <f>TEXT(A148,"aaa")</f>
        <v/>
      </c>
      <c r="C148" s="7">
        <f>IF(OR(WEEKDAY(A148,2)&gt;5,COUNTIF('6_休日'!$A$4:$A$41,A148)&gt;0),0,1)</f>
        <v/>
      </c>
      <c r="D148" s="13">
        <f>INDEX('4_日の入り'!$B$4:$AX$368,130,$B$6)</f>
        <v/>
      </c>
      <c r="E148" s="13">
        <f>INDEX('5_薄明の終わり'!$B$4:$AX$368,130,$B$6)</f>
        <v/>
      </c>
      <c r="F148" s="7">
        <f>IF(ROUND($B$4*1440,0)&lt;ROUND(D148*1440,0),"沈む前",IF(ROUND($B$4*1440,0)&lt;ROUND(E148*1440,0),"薄明","暗い"))</f>
        <v/>
      </c>
      <c r="G148" s="10">
        <f>IF(ROUND(D148*1440,0)=ROUND($E$9*1440,0),A148,"")</f>
        <v/>
      </c>
      <c r="H148" s="10">
        <f>IF(AND(F148&lt;&gt;"沈む前",A148&gt;=DATE($B$5,7,1)),A148,"")</f>
        <v/>
      </c>
      <c r="I148" s="10">
        <f>IF(AND(F148&lt;&gt;"沈む前",A148&lt;DATE($B$5,7,1)),A148,"")</f>
        <v/>
      </c>
    </row>
    <row r="149">
      <c r="A149" s="12" t="n">
        <v>46153</v>
      </c>
      <c r="B149" s="7">
        <f>TEXT(A149,"aaa")</f>
        <v/>
      </c>
      <c r="C149" s="7">
        <f>IF(OR(WEEKDAY(A149,2)&gt;5,COUNTIF('6_休日'!$A$4:$A$41,A149)&gt;0),0,1)</f>
        <v/>
      </c>
      <c r="D149" s="13">
        <f>INDEX('4_日の入り'!$B$4:$AX$368,131,$B$6)</f>
        <v/>
      </c>
      <c r="E149" s="13">
        <f>INDEX('5_薄明の終わり'!$B$4:$AX$368,131,$B$6)</f>
        <v/>
      </c>
      <c r="F149" s="7">
        <f>IF(ROUND($B$4*1440,0)&lt;ROUND(D149*1440,0),"沈む前",IF(ROUND($B$4*1440,0)&lt;ROUND(E149*1440,0),"薄明","暗い"))</f>
        <v/>
      </c>
      <c r="G149" s="10">
        <f>IF(ROUND(D149*1440,0)=ROUND($E$9*1440,0),A149,"")</f>
        <v/>
      </c>
      <c r="H149" s="10">
        <f>IF(AND(F149&lt;&gt;"沈む前",A149&gt;=DATE($B$5,7,1)),A149,"")</f>
        <v/>
      </c>
      <c r="I149" s="10">
        <f>IF(AND(F149&lt;&gt;"沈む前",A149&lt;DATE($B$5,7,1)),A149,"")</f>
        <v/>
      </c>
    </row>
    <row r="150">
      <c r="A150" s="12" t="n">
        <v>46154</v>
      </c>
      <c r="B150" s="7">
        <f>TEXT(A150,"aaa")</f>
        <v/>
      </c>
      <c r="C150" s="7">
        <f>IF(OR(WEEKDAY(A150,2)&gt;5,COUNTIF('6_休日'!$A$4:$A$41,A150)&gt;0),0,1)</f>
        <v/>
      </c>
      <c r="D150" s="13">
        <f>INDEX('4_日の入り'!$B$4:$AX$368,132,$B$6)</f>
        <v/>
      </c>
      <c r="E150" s="13">
        <f>INDEX('5_薄明の終わり'!$B$4:$AX$368,132,$B$6)</f>
        <v/>
      </c>
      <c r="F150" s="7">
        <f>IF(ROUND($B$4*1440,0)&lt;ROUND(D150*1440,0),"沈む前",IF(ROUND($B$4*1440,0)&lt;ROUND(E150*1440,0),"薄明","暗い"))</f>
        <v/>
      </c>
      <c r="G150" s="10">
        <f>IF(ROUND(D150*1440,0)=ROUND($E$9*1440,0),A150,"")</f>
        <v/>
      </c>
      <c r="H150" s="10">
        <f>IF(AND(F150&lt;&gt;"沈む前",A150&gt;=DATE($B$5,7,1)),A150,"")</f>
        <v/>
      </c>
      <c r="I150" s="10">
        <f>IF(AND(F150&lt;&gt;"沈む前",A150&lt;DATE($B$5,7,1)),A150,"")</f>
        <v/>
      </c>
    </row>
    <row r="151">
      <c r="A151" s="12" t="n">
        <v>46155</v>
      </c>
      <c r="B151" s="7">
        <f>TEXT(A151,"aaa")</f>
        <v/>
      </c>
      <c r="C151" s="7">
        <f>IF(OR(WEEKDAY(A151,2)&gt;5,COUNTIF('6_休日'!$A$4:$A$41,A151)&gt;0),0,1)</f>
        <v/>
      </c>
      <c r="D151" s="13">
        <f>INDEX('4_日の入り'!$B$4:$AX$368,133,$B$6)</f>
        <v/>
      </c>
      <c r="E151" s="13">
        <f>INDEX('5_薄明の終わり'!$B$4:$AX$368,133,$B$6)</f>
        <v/>
      </c>
      <c r="F151" s="7">
        <f>IF(ROUND($B$4*1440,0)&lt;ROUND(D151*1440,0),"沈む前",IF(ROUND($B$4*1440,0)&lt;ROUND(E151*1440,0),"薄明","暗い"))</f>
        <v/>
      </c>
      <c r="G151" s="10">
        <f>IF(ROUND(D151*1440,0)=ROUND($E$9*1440,0),A151,"")</f>
        <v/>
      </c>
      <c r="H151" s="10">
        <f>IF(AND(F151&lt;&gt;"沈む前",A151&gt;=DATE($B$5,7,1)),A151,"")</f>
        <v/>
      </c>
      <c r="I151" s="10">
        <f>IF(AND(F151&lt;&gt;"沈む前",A151&lt;DATE($B$5,7,1)),A151,"")</f>
        <v/>
      </c>
    </row>
    <row r="152">
      <c r="A152" s="12" t="n">
        <v>46156</v>
      </c>
      <c r="B152" s="7">
        <f>TEXT(A152,"aaa")</f>
        <v/>
      </c>
      <c r="C152" s="7">
        <f>IF(OR(WEEKDAY(A152,2)&gt;5,COUNTIF('6_休日'!$A$4:$A$41,A152)&gt;0),0,1)</f>
        <v/>
      </c>
      <c r="D152" s="13">
        <f>INDEX('4_日の入り'!$B$4:$AX$368,134,$B$6)</f>
        <v/>
      </c>
      <c r="E152" s="13">
        <f>INDEX('5_薄明の終わり'!$B$4:$AX$368,134,$B$6)</f>
        <v/>
      </c>
      <c r="F152" s="7">
        <f>IF(ROUND($B$4*1440,0)&lt;ROUND(D152*1440,0),"沈む前",IF(ROUND($B$4*1440,0)&lt;ROUND(E152*1440,0),"薄明","暗い"))</f>
        <v/>
      </c>
      <c r="G152" s="10">
        <f>IF(ROUND(D152*1440,0)=ROUND($E$9*1440,0),A152,"")</f>
        <v/>
      </c>
      <c r="H152" s="10">
        <f>IF(AND(F152&lt;&gt;"沈む前",A152&gt;=DATE($B$5,7,1)),A152,"")</f>
        <v/>
      </c>
      <c r="I152" s="10">
        <f>IF(AND(F152&lt;&gt;"沈む前",A152&lt;DATE($B$5,7,1)),A152,"")</f>
        <v/>
      </c>
    </row>
    <row r="153">
      <c r="A153" s="12" t="n">
        <v>46157</v>
      </c>
      <c r="B153" s="7">
        <f>TEXT(A153,"aaa")</f>
        <v/>
      </c>
      <c r="C153" s="7">
        <f>IF(OR(WEEKDAY(A153,2)&gt;5,COUNTIF('6_休日'!$A$4:$A$41,A153)&gt;0),0,1)</f>
        <v/>
      </c>
      <c r="D153" s="13">
        <f>INDEX('4_日の入り'!$B$4:$AX$368,135,$B$6)</f>
        <v/>
      </c>
      <c r="E153" s="13">
        <f>INDEX('5_薄明の終わり'!$B$4:$AX$368,135,$B$6)</f>
        <v/>
      </c>
      <c r="F153" s="7">
        <f>IF(ROUND($B$4*1440,0)&lt;ROUND(D153*1440,0),"沈む前",IF(ROUND($B$4*1440,0)&lt;ROUND(E153*1440,0),"薄明","暗い"))</f>
        <v/>
      </c>
      <c r="G153" s="10">
        <f>IF(ROUND(D153*1440,0)=ROUND($E$9*1440,0),A153,"")</f>
        <v/>
      </c>
      <c r="H153" s="10">
        <f>IF(AND(F153&lt;&gt;"沈む前",A153&gt;=DATE($B$5,7,1)),A153,"")</f>
        <v/>
      </c>
      <c r="I153" s="10">
        <f>IF(AND(F153&lt;&gt;"沈む前",A153&lt;DATE($B$5,7,1)),A153,"")</f>
        <v/>
      </c>
    </row>
    <row r="154">
      <c r="A154" s="12" t="n">
        <v>46158</v>
      </c>
      <c r="B154" s="7">
        <f>TEXT(A154,"aaa")</f>
        <v/>
      </c>
      <c r="C154" s="7">
        <f>IF(OR(WEEKDAY(A154,2)&gt;5,COUNTIF('6_休日'!$A$4:$A$41,A154)&gt;0),0,1)</f>
        <v/>
      </c>
      <c r="D154" s="13">
        <f>INDEX('4_日の入り'!$B$4:$AX$368,136,$B$6)</f>
        <v/>
      </c>
      <c r="E154" s="13">
        <f>INDEX('5_薄明の終わり'!$B$4:$AX$368,136,$B$6)</f>
        <v/>
      </c>
      <c r="F154" s="7">
        <f>IF(ROUND($B$4*1440,0)&lt;ROUND(D154*1440,0),"沈む前",IF(ROUND($B$4*1440,0)&lt;ROUND(E154*1440,0),"薄明","暗い"))</f>
        <v/>
      </c>
      <c r="G154" s="10">
        <f>IF(ROUND(D154*1440,0)=ROUND($E$9*1440,0),A154,"")</f>
        <v/>
      </c>
      <c r="H154" s="10">
        <f>IF(AND(F154&lt;&gt;"沈む前",A154&gt;=DATE($B$5,7,1)),A154,"")</f>
        <v/>
      </c>
      <c r="I154" s="10">
        <f>IF(AND(F154&lt;&gt;"沈む前",A154&lt;DATE($B$5,7,1)),A154,"")</f>
        <v/>
      </c>
    </row>
    <row r="155">
      <c r="A155" s="12" t="n">
        <v>46159</v>
      </c>
      <c r="B155" s="7">
        <f>TEXT(A155,"aaa")</f>
        <v/>
      </c>
      <c r="C155" s="7">
        <f>IF(OR(WEEKDAY(A155,2)&gt;5,COUNTIF('6_休日'!$A$4:$A$41,A155)&gt;0),0,1)</f>
        <v/>
      </c>
      <c r="D155" s="13">
        <f>INDEX('4_日の入り'!$B$4:$AX$368,137,$B$6)</f>
        <v/>
      </c>
      <c r="E155" s="13">
        <f>INDEX('5_薄明の終わり'!$B$4:$AX$368,137,$B$6)</f>
        <v/>
      </c>
      <c r="F155" s="7">
        <f>IF(ROUND($B$4*1440,0)&lt;ROUND(D155*1440,0),"沈む前",IF(ROUND($B$4*1440,0)&lt;ROUND(E155*1440,0),"薄明","暗い"))</f>
        <v/>
      </c>
      <c r="G155" s="10">
        <f>IF(ROUND(D155*1440,0)=ROUND($E$9*1440,0),A155,"")</f>
        <v/>
      </c>
      <c r="H155" s="10">
        <f>IF(AND(F155&lt;&gt;"沈む前",A155&gt;=DATE($B$5,7,1)),A155,"")</f>
        <v/>
      </c>
      <c r="I155" s="10">
        <f>IF(AND(F155&lt;&gt;"沈む前",A155&lt;DATE($B$5,7,1)),A155,"")</f>
        <v/>
      </c>
    </row>
    <row r="156">
      <c r="A156" s="12" t="n">
        <v>46160</v>
      </c>
      <c r="B156" s="7">
        <f>TEXT(A156,"aaa")</f>
        <v/>
      </c>
      <c r="C156" s="7">
        <f>IF(OR(WEEKDAY(A156,2)&gt;5,COUNTIF('6_休日'!$A$4:$A$41,A156)&gt;0),0,1)</f>
        <v/>
      </c>
      <c r="D156" s="13">
        <f>INDEX('4_日の入り'!$B$4:$AX$368,138,$B$6)</f>
        <v/>
      </c>
      <c r="E156" s="13">
        <f>INDEX('5_薄明の終わり'!$B$4:$AX$368,138,$B$6)</f>
        <v/>
      </c>
      <c r="F156" s="7">
        <f>IF(ROUND($B$4*1440,0)&lt;ROUND(D156*1440,0),"沈む前",IF(ROUND($B$4*1440,0)&lt;ROUND(E156*1440,0),"薄明","暗い"))</f>
        <v/>
      </c>
      <c r="G156" s="10">
        <f>IF(ROUND(D156*1440,0)=ROUND($E$9*1440,0),A156,"")</f>
        <v/>
      </c>
      <c r="H156" s="10">
        <f>IF(AND(F156&lt;&gt;"沈む前",A156&gt;=DATE($B$5,7,1)),A156,"")</f>
        <v/>
      </c>
      <c r="I156" s="10">
        <f>IF(AND(F156&lt;&gt;"沈む前",A156&lt;DATE($B$5,7,1)),A156,"")</f>
        <v/>
      </c>
    </row>
    <row r="157">
      <c r="A157" s="12" t="n">
        <v>46161</v>
      </c>
      <c r="B157" s="7">
        <f>TEXT(A157,"aaa")</f>
        <v/>
      </c>
      <c r="C157" s="7">
        <f>IF(OR(WEEKDAY(A157,2)&gt;5,COUNTIF('6_休日'!$A$4:$A$41,A157)&gt;0),0,1)</f>
        <v/>
      </c>
      <c r="D157" s="13">
        <f>INDEX('4_日の入り'!$B$4:$AX$368,139,$B$6)</f>
        <v/>
      </c>
      <c r="E157" s="13">
        <f>INDEX('5_薄明の終わり'!$B$4:$AX$368,139,$B$6)</f>
        <v/>
      </c>
      <c r="F157" s="7">
        <f>IF(ROUND($B$4*1440,0)&lt;ROUND(D157*1440,0),"沈む前",IF(ROUND($B$4*1440,0)&lt;ROUND(E157*1440,0),"薄明","暗い"))</f>
        <v/>
      </c>
      <c r="G157" s="10">
        <f>IF(ROUND(D157*1440,0)=ROUND($E$9*1440,0),A157,"")</f>
        <v/>
      </c>
      <c r="H157" s="10">
        <f>IF(AND(F157&lt;&gt;"沈む前",A157&gt;=DATE($B$5,7,1)),A157,"")</f>
        <v/>
      </c>
      <c r="I157" s="10">
        <f>IF(AND(F157&lt;&gt;"沈む前",A157&lt;DATE($B$5,7,1)),A157,"")</f>
        <v/>
      </c>
    </row>
    <row r="158">
      <c r="A158" s="12" t="n">
        <v>46162</v>
      </c>
      <c r="B158" s="7">
        <f>TEXT(A158,"aaa")</f>
        <v/>
      </c>
      <c r="C158" s="7">
        <f>IF(OR(WEEKDAY(A158,2)&gt;5,COUNTIF('6_休日'!$A$4:$A$41,A158)&gt;0),0,1)</f>
        <v/>
      </c>
      <c r="D158" s="13">
        <f>INDEX('4_日の入り'!$B$4:$AX$368,140,$B$6)</f>
        <v/>
      </c>
      <c r="E158" s="13">
        <f>INDEX('5_薄明の終わり'!$B$4:$AX$368,140,$B$6)</f>
        <v/>
      </c>
      <c r="F158" s="7">
        <f>IF(ROUND($B$4*1440,0)&lt;ROUND(D158*1440,0),"沈む前",IF(ROUND($B$4*1440,0)&lt;ROUND(E158*1440,0),"薄明","暗い"))</f>
        <v/>
      </c>
      <c r="G158" s="10">
        <f>IF(ROUND(D158*1440,0)=ROUND($E$9*1440,0),A158,"")</f>
        <v/>
      </c>
      <c r="H158" s="10">
        <f>IF(AND(F158&lt;&gt;"沈む前",A158&gt;=DATE($B$5,7,1)),A158,"")</f>
        <v/>
      </c>
      <c r="I158" s="10">
        <f>IF(AND(F158&lt;&gt;"沈む前",A158&lt;DATE($B$5,7,1)),A158,"")</f>
        <v/>
      </c>
    </row>
    <row r="159">
      <c r="A159" s="12" t="n">
        <v>46163</v>
      </c>
      <c r="B159" s="7">
        <f>TEXT(A159,"aaa")</f>
        <v/>
      </c>
      <c r="C159" s="7">
        <f>IF(OR(WEEKDAY(A159,2)&gt;5,COUNTIF('6_休日'!$A$4:$A$41,A159)&gt;0),0,1)</f>
        <v/>
      </c>
      <c r="D159" s="13">
        <f>INDEX('4_日の入り'!$B$4:$AX$368,141,$B$6)</f>
        <v/>
      </c>
      <c r="E159" s="13">
        <f>INDEX('5_薄明の終わり'!$B$4:$AX$368,141,$B$6)</f>
        <v/>
      </c>
      <c r="F159" s="7">
        <f>IF(ROUND($B$4*1440,0)&lt;ROUND(D159*1440,0),"沈む前",IF(ROUND($B$4*1440,0)&lt;ROUND(E159*1440,0),"薄明","暗い"))</f>
        <v/>
      </c>
      <c r="G159" s="10">
        <f>IF(ROUND(D159*1440,0)=ROUND($E$9*1440,0),A159,"")</f>
        <v/>
      </c>
      <c r="H159" s="10">
        <f>IF(AND(F159&lt;&gt;"沈む前",A159&gt;=DATE($B$5,7,1)),A159,"")</f>
        <v/>
      </c>
      <c r="I159" s="10">
        <f>IF(AND(F159&lt;&gt;"沈む前",A159&lt;DATE($B$5,7,1)),A159,"")</f>
        <v/>
      </c>
    </row>
    <row r="160">
      <c r="A160" s="12" t="n">
        <v>46164</v>
      </c>
      <c r="B160" s="7">
        <f>TEXT(A160,"aaa")</f>
        <v/>
      </c>
      <c r="C160" s="7">
        <f>IF(OR(WEEKDAY(A160,2)&gt;5,COUNTIF('6_休日'!$A$4:$A$41,A160)&gt;0),0,1)</f>
        <v/>
      </c>
      <c r="D160" s="13">
        <f>INDEX('4_日の入り'!$B$4:$AX$368,142,$B$6)</f>
        <v/>
      </c>
      <c r="E160" s="13">
        <f>INDEX('5_薄明の終わり'!$B$4:$AX$368,142,$B$6)</f>
        <v/>
      </c>
      <c r="F160" s="7">
        <f>IF(ROUND($B$4*1440,0)&lt;ROUND(D160*1440,0),"沈む前",IF(ROUND($B$4*1440,0)&lt;ROUND(E160*1440,0),"薄明","暗い"))</f>
        <v/>
      </c>
      <c r="G160" s="10">
        <f>IF(ROUND(D160*1440,0)=ROUND($E$9*1440,0),A160,"")</f>
        <v/>
      </c>
      <c r="H160" s="10">
        <f>IF(AND(F160&lt;&gt;"沈む前",A160&gt;=DATE($B$5,7,1)),A160,"")</f>
        <v/>
      </c>
      <c r="I160" s="10">
        <f>IF(AND(F160&lt;&gt;"沈む前",A160&lt;DATE($B$5,7,1)),A160,"")</f>
        <v/>
      </c>
    </row>
    <row r="161">
      <c r="A161" s="12" t="n">
        <v>46165</v>
      </c>
      <c r="B161" s="7">
        <f>TEXT(A161,"aaa")</f>
        <v/>
      </c>
      <c r="C161" s="7">
        <f>IF(OR(WEEKDAY(A161,2)&gt;5,COUNTIF('6_休日'!$A$4:$A$41,A161)&gt;0),0,1)</f>
        <v/>
      </c>
      <c r="D161" s="13">
        <f>INDEX('4_日の入り'!$B$4:$AX$368,143,$B$6)</f>
        <v/>
      </c>
      <c r="E161" s="13">
        <f>INDEX('5_薄明の終わり'!$B$4:$AX$368,143,$B$6)</f>
        <v/>
      </c>
      <c r="F161" s="7">
        <f>IF(ROUND($B$4*1440,0)&lt;ROUND(D161*1440,0),"沈む前",IF(ROUND($B$4*1440,0)&lt;ROUND(E161*1440,0),"薄明","暗い"))</f>
        <v/>
      </c>
      <c r="G161" s="10">
        <f>IF(ROUND(D161*1440,0)=ROUND($E$9*1440,0),A161,"")</f>
        <v/>
      </c>
      <c r="H161" s="10">
        <f>IF(AND(F161&lt;&gt;"沈む前",A161&gt;=DATE($B$5,7,1)),A161,"")</f>
        <v/>
      </c>
      <c r="I161" s="10">
        <f>IF(AND(F161&lt;&gt;"沈む前",A161&lt;DATE($B$5,7,1)),A161,"")</f>
        <v/>
      </c>
    </row>
    <row r="162">
      <c r="A162" s="12" t="n">
        <v>46166</v>
      </c>
      <c r="B162" s="7">
        <f>TEXT(A162,"aaa")</f>
        <v/>
      </c>
      <c r="C162" s="7">
        <f>IF(OR(WEEKDAY(A162,2)&gt;5,COUNTIF('6_休日'!$A$4:$A$41,A162)&gt;0),0,1)</f>
        <v/>
      </c>
      <c r="D162" s="13">
        <f>INDEX('4_日の入り'!$B$4:$AX$368,144,$B$6)</f>
        <v/>
      </c>
      <c r="E162" s="13">
        <f>INDEX('5_薄明の終わり'!$B$4:$AX$368,144,$B$6)</f>
        <v/>
      </c>
      <c r="F162" s="7">
        <f>IF(ROUND($B$4*1440,0)&lt;ROUND(D162*1440,0),"沈む前",IF(ROUND($B$4*1440,0)&lt;ROUND(E162*1440,0),"薄明","暗い"))</f>
        <v/>
      </c>
      <c r="G162" s="10">
        <f>IF(ROUND(D162*1440,0)=ROUND($E$9*1440,0),A162,"")</f>
        <v/>
      </c>
      <c r="H162" s="10">
        <f>IF(AND(F162&lt;&gt;"沈む前",A162&gt;=DATE($B$5,7,1)),A162,"")</f>
        <v/>
      </c>
      <c r="I162" s="10">
        <f>IF(AND(F162&lt;&gt;"沈む前",A162&lt;DATE($B$5,7,1)),A162,"")</f>
        <v/>
      </c>
    </row>
    <row r="163">
      <c r="A163" s="12" t="n">
        <v>46167</v>
      </c>
      <c r="B163" s="7">
        <f>TEXT(A163,"aaa")</f>
        <v/>
      </c>
      <c r="C163" s="7">
        <f>IF(OR(WEEKDAY(A163,2)&gt;5,COUNTIF('6_休日'!$A$4:$A$41,A163)&gt;0),0,1)</f>
        <v/>
      </c>
      <c r="D163" s="13">
        <f>INDEX('4_日の入り'!$B$4:$AX$368,145,$B$6)</f>
        <v/>
      </c>
      <c r="E163" s="13">
        <f>INDEX('5_薄明の終わり'!$B$4:$AX$368,145,$B$6)</f>
        <v/>
      </c>
      <c r="F163" s="7">
        <f>IF(ROUND($B$4*1440,0)&lt;ROUND(D163*1440,0),"沈む前",IF(ROUND($B$4*1440,0)&lt;ROUND(E163*1440,0),"薄明","暗い"))</f>
        <v/>
      </c>
      <c r="G163" s="10">
        <f>IF(ROUND(D163*1440,0)=ROUND($E$9*1440,0),A163,"")</f>
        <v/>
      </c>
      <c r="H163" s="10">
        <f>IF(AND(F163&lt;&gt;"沈む前",A163&gt;=DATE($B$5,7,1)),A163,"")</f>
        <v/>
      </c>
      <c r="I163" s="10">
        <f>IF(AND(F163&lt;&gt;"沈む前",A163&lt;DATE($B$5,7,1)),A163,"")</f>
        <v/>
      </c>
    </row>
    <row r="164">
      <c r="A164" s="12" t="n">
        <v>46168</v>
      </c>
      <c r="B164" s="7">
        <f>TEXT(A164,"aaa")</f>
        <v/>
      </c>
      <c r="C164" s="7">
        <f>IF(OR(WEEKDAY(A164,2)&gt;5,COUNTIF('6_休日'!$A$4:$A$41,A164)&gt;0),0,1)</f>
        <v/>
      </c>
      <c r="D164" s="13">
        <f>INDEX('4_日の入り'!$B$4:$AX$368,146,$B$6)</f>
        <v/>
      </c>
      <c r="E164" s="13">
        <f>INDEX('5_薄明の終わり'!$B$4:$AX$368,146,$B$6)</f>
        <v/>
      </c>
      <c r="F164" s="7">
        <f>IF(ROUND($B$4*1440,0)&lt;ROUND(D164*1440,0),"沈む前",IF(ROUND($B$4*1440,0)&lt;ROUND(E164*1440,0),"薄明","暗い"))</f>
        <v/>
      </c>
      <c r="G164" s="10">
        <f>IF(ROUND(D164*1440,0)=ROUND($E$9*1440,0),A164,"")</f>
        <v/>
      </c>
      <c r="H164" s="10">
        <f>IF(AND(F164&lt;&gt;"沈む前",A164&gt;=DATE($B$5,7,1)),A164,"")</f>
        <v/>
      </c>
      <c r="I164" s="10">
        <f>IF(AND(F164&lt;&gt;"沈む前",A164&lt;DATE($B$5,7,1)),A164,"")</f>
        <v/>
      </c>
    </row>
    <row r="165">
      <c r="A165" s="12" t="n">
        <v>46169</v>
      </c>
      <c r="B165" s="7">
        <f>TEXT(A165,"aaa")</f>
        <v/>
      </c>
      <c r="C165" s="7">
        <f>IF(OR(WEEKDAY(A165,2)&gt;5,COUNTIF('6_休日'!$A$4:$A$41,A165)&gt;0),0,1)</f>
        <v/>
      </c>
      <c r="D165" s="13">
        <f>INDEX('4_日の入り'!$B$4:$AX$368,147,$B$6)</f>
        <v/>
      </c>
      <c r="E165" s="13">
        <f>INDEX('5_薄明の終わり'!$B$4:$AX$368,147,$B$6)</f>
        <v/>
      </c>
      <c r="F165" s="7">
        <f>IF(ROUND($B$4*1440,0)&lt;ROUND(D165*1440,0),"沈む前",IF(ROUND($B$4*1440,0)&lt;ROUND(E165*1440,0),"薄明","暗い"))</f>
        <v/>
      </c>
      <c r="G165" s="10">
        <f>IF(ROUND(D165*1440,0)=ROUND($E$9*1440,0),A165,"")</f>
        <v/>
      </c>
      <c r="H165" s="10">
        <f>IF(AND(F165&lt;&gt;"沈む前",A165&gt;=DATE($B$5,7,1)),A165,"")</f>
        <v/>
      </c>
      <c r="I165" s="10">
        <f>IF(AND(F165&lt;&gt;"沈む前",A165&lt;DATE($B$5,7,1)),A165,"")</f>
        <v/>
      </c>
    </row>
    <row r="166">
      <c r="A166" s="12" t="n">
        <v>46170</v>
      </c>
      <c r="B166" s="7">
        <f>TEXT(A166,"aaa")</f>
        <v/>
      </c>
      <c r="C166" s="7">
        <f>IF(OR(WEEKDAY(A166,2)&gt;5,COUNTIF('6_休日'!$A$4:$A$41,A166)&gt;0),0,1)</f>
        <v/>
      </c>
      <c r="D166" s="13">
        <f>INDEX('4_日の入り'!$B$4:$AX$368,148,$B$6)</f>
        <v/>
      </c>
      <c r="E166" s="13">
        <f>INDEX('5_薄明の終わり'!$B$4:$AX$368,148,$B$6)</f>
        <v/>
      </c>
      <c r="F166" s="7">
        <f>IF(ROUND($B$4*1440,0)&lt;ROUND(D166*1440,0),"沈む前",IF(ROUND($B$4*1440,0)&lt;ROUND(E166*1440,0),"薄明","暗い"))</f>
        <v/>
      </c>
      <c r="G166" s="10">
        <f>IF(ROUND(D166*1440,0)=ROUND($E$9*1440,0),A166,"")</f>
        <v/>
      </c>
      <c r="H166" s="10">
        <f>IF(AND(F166&lt;&gt;"沈む前",A166&gt;=DATE($B$5,7,1)),A166,"")</f>
        <v/>
      </c>
      <c r="I166" s="10">
        <f>IF(AND(F166&lt;&gt;"沈む前",A166&lt;DATE($B$5,7,1)),A166,"")</f>
        <v/>
      </c>
    </row>
    <row r="167">
      <c r="A167" s="12" t="n">
        <v>46171</v>
      </c>
      <c r="B167" s="7">
        <f>TEXT(A167,"aaa")</f>
        <v/>
      </c>
      <c r="C167" s="7">
        <f>IF(OR(WEEKDAY(A167,2)&gt;5,COUNTIF('6_休日'!$A$4:$A$41,A167)&gt;0),0,1)</f>
        <v/>
      </c>
      <c r="D167" s="13">
        <f>INDEX('4_日の入り'!$B$4:$AX$368,149,$B$6)</f>
        <v/>
      </c>
      <c r="E167" s="13">
        <f>INDEX('5_薄明の終わり'!$B$4:$AX$368,149,$B$6)</f>
        <v/>
      </c>
      <c r="F167" s="7">
        <f>IF(ROUND($B$4*1440,0)&lt;ROUND(D167*1440,0),"沈む前",IF(ROUND($B$4*1440,0)&lt;ROUND(E167*1440,0),"薄明","暗い"))</f>
        <v/>
      </c>
      <c r="G167" s="10">
        <f>IF(ROUND(D167*1440,0)=ROUND($E$9*1440,0),A167,"")</f>
        <v/>
      </c>
      <c r="H167" s="10">
        <f>IF(AND(F167&lt;&gt;"沈む前",A167&gt;=DATE($B$5,7,1)),A167,"")</f>
        <v/>
      </c>
      <c r="I167" s="10">
        <f>IF(AND(F167&lt;&gt;"沈む前",A167&lt;DATE($B$5,7,1)),A167,"")</f>
        <v/>
      </c>
    </row>
    <row r="168">
      <c r="A168" s="12" t="n">
        <v>46172</v>
      </c>
      <c r="B168" s="7">
        <f>TEXT(A168,"aaa")</f>
        <v/>
      </c>
      <c r="C168" s="7">
        <f>IF(OR(WEEKDAY(A168,2)&gt;5,COUNTIF('6_休日'!$A$4:$A$41,A168)&gt;0),0,1)</f>
        <v/>
      </c>
      <c r="D168" s="13">
        <f>INDEX('4_日の入り'!$B$4:$AX$368,150,$B$6)</f>
        <v/>
      </c>
      <c r="E168" s="13">
        <f>INDEX('5_薄明の終わり'!$B$4:$AX$368,150,$B$6)</f>
        <v/>
      </c>
      <c r="F168" s="7">
        <f>IF(ROUND($B$4*1440,0)&lt;ROUND(D168*1440,0),"沈む前",IF(ROUND($B$4*1440,0)&lt;ROUND(E168*1440,0),"薄明","暗い"))</f>
        <v/>
      </c>
      <c r="G168" s="10">
        <f>IF(ROUND(D168*1440,0)=ROUND($E$9*1440,0),A168,"")</f>
        <v/>
      </c>
      <c r="H168" s="10">
        <f>IF(AND(F168&lt;&gt;"沈む前",A168&gt;=DATE($B$5,7,1)),A168,"")</f>
        <v/>
      </c>
      <c r="I168" s="10">
        <f>IF(AND(F168&lt;&gt;"沈む前",A168&lt;DATE($B$5,7,1)),A168,"")</f>
        <v/>
      </c>
    </row>
    <row r="169">
      <c r="A169" s="12" t="n">
        <v>46173</v>
      </c>
      <c r="B169" s="7">
        <f>TEXT(A169,"aaa")</f>
        <v/>
      </c>
      <c r="C169" s="7">
        <f>IF(OR(WEEKDAY(A169,2)&gt;5,COUNTIF('6_休日'!$A$4:$A$41,A169)&gt;0),0,1)</f>
        <v/>
      </c>
      <c r="D169" s="13">
        <f>INDEX('4_日の入り'!$B$4:$AX$368,151,$B$6)</f>
        <v/>
      </c>
      <c r="E169" s="13">
        <f>INDEX('5_薄明の終わり'!$B$4:$AX$368,151,$B$6)</f>
        <v/>
      </c>
      <c r="F169" s="7">
        <f>IF(ROUND($B$4*1440,0)&lt;ROUND(D169*1440,0),"沈む前",IF(ROUND($B$4*1440,0)&lt;ROUND(E169*1440,0),"薄明","暗い"))</f>
        <v/>
      </c>
      <c r="G169" s="10">
        <f>IF(ROUND(D169*1440,0)=ROUND($E$9*1440,0),A169,"")</f>
        <v/>
      </c>
      <c r="H169" s="10">
        <f>IF(AND(F169&lt;&gt;"沈む前",A169&gt;=DATE($B$5,7,1)),A169,"")</f>
        <v/>
      </c>
      <c r="I169" s="10">
        <f>IF(AND(F169&lt;&gt;"沈む前",A169&lt;DATE($B$5,7,1)),A169,"")</f>
        <v/>
      </c>
    </row>
    <row r="170">
      <c r="A170" s="12" t="n">
        <v>46174</v>
      </c>
      <c r="B170" s="7">
        <f>TEXT(A170,"aaa")</f>
        <v/>
      </c>
      <c r="C170" s="7">
        <f>IF(OR(WEEKDAY(A170,2)&gt;5,COUNTIF('6_休日'!$A$4:$A$41,A170)&gt;0),0,1)</f>
        <v/>
      </c>
      <c r="D170" s="13">
        <f>INDEX('4_日の入り'!$B$4:$AX$368,152,$B$6)</f>
        <v/>
      </c>
      <c r="E170" s="13">
        <f>INDEX('5_薄明の終わり'!$B$4:$AX$368,152,$B$6)</f>
        <v/>
      </c>
      <c r="F170" s="7">
        <f>IF(ROUND($B$4*1440,0)&lt;ROUND(D170*1440,0),"沈む前",IF(ROUND($B$4*1440,0)&lt;ROUND(E170*1440,0),"薄明","暗い"))</f>
        <v/>
      </c>
      <c r="G170" s="10">
        <f>IF(ROUND(D170*1440,0)=ROUND($E$9*1440,0),A170,"")</f>
        <v/>
      </c>
      <c r="H170" s="10">
        <f>IF(AND(F170&lt;&gt;"沈む前",A170&gt;=DATE($B$5,7,1)),A170,"")</f>
        <v/>
      </c>
      <c r="I170" s="10">
        <f>IF(AND(F170&lt;&gt;"沈む前",A170&lt;DATE($B$5,7,1)),A170,"")</f>
        <v/>
      </c>
    </row>
    <row r="171">
      <c r="A171" s="12" t="n">
        <v>46175</v>
      </c>
      <c r="B171" s="7">
        <f>TEXT(A171,"aaa")</f>
        <v/>
      </c>
      <c r="C171" s="7">
        <f>IF(OR(WEEKDAY(A171,2)&gt;5,COUNTIF('6_休日'!$A$4:$A$41,A171)&gt;0),0,1)</f>
        <v/>
      </c>
      <c r="D171" s="13">
        <f>INDEX('4_日の入り'!$B$4:$AX$368,153,$B$6)</f>
        <v/>
      </c>
      <c r="E171" s="13">
        <f>INDEX('5_薄明の終わり'!$B$4:$AX$368,153,$B$6)</f>
        <v/>
      </c>
      <c r="F171" s="7">
        <f>IF(ROUND($B$4*1440,0)&lt;ROUND(D171*1440,0),"沈む前",IF(ROUND($B$4*1440,0)&lt;ROUND(E171*1440,0),"薄明","暗い"))</f>
        <v/>
      </c>
      <c r="G171" s="10">
        <f>IF(ROUND(D171*1440,0)=ROUND($E$9*1440,0),A171,"")</f>
        <v/>
      </c>
      <c r="H171" s="10">
        <f>IF(AND(F171&lt;&gt;"沈む前",A171&gt;=DATE($B$5,7,1)),A171,"")</f>
        <v/>
      </c>
      <c r="I171" s="10">
        <f>IF(AND(F171&lt;&gt;"沈む前",A171&lt;DATE($B$5,7,1)),A171,"")</f>
        <v/>
      </c>
    </row>
    <row r="172">
      <c r="A172" s="12" t="n">
        <v>46176</v>
      </c>
      <c r="B172" s="7">
        <f>TEXT(A172,"aaa")</f>
        <v/>
      </c>
      <c r="C172" s="7">
        <f>IF(OR(WEEKDAY(A172,2)&gt;5,COUNTIF('6_休日'!$A$4:$A$41,A172)&gt;0),0,1)</f>
        <v/>
      </c>
      <c r="D172" s="13">
        <f>INDEX('4_日の入り'!$B$4:$AX$368,154,$B$6)</f>
        <v/>
      </c>
      <c r="E172" s="13">
        <f>INDEX('5_薄明の終わり'!$B$4:$AX$368,154,$B$6)</f>
        <v/>
      </c>
      <c r="F172" s="7">
        <f>IF(ROUND($B$4*1440,0)&lt;ROUND(D172*1440,0),"沈む前",IF(ROUND($B$4*1440,0)&lt;ROUND(E172*1440,0),"薄明","暗い"))</f>
        <v/>
      </c>
      <c r="G172" s="10">
        <f>IF(ROUND(D172*1440,0)=ROUND($E$9*1440,0),A172,"")</f>
        <v/>
      </c>
      <c r="H172" s="10">
        <f>IF(AND(F172&lt;&gt;"沈む前",A172&gt;=DATE($B$5,7,1)),A172,"")</f>
        <v/>
      </c>
      <c r="I172" s="10">
        <f>IF(AND(F172&lt;&gt;"沈む前",A172&lt;DATE($B$5,7,1)),A172,"")</f>
        <v/>
      </c>
    </row>
    <row r="173">
      <c r="A173" s="12" t="n">
        <v>46177</v>
      </c>
      <c r="B173" s="7">
        <f>TEXT(A173,"aaa")</f>
        <v/>
      </c>
      <c r="C173" s="7">
        <f>IF(OR(WEEKDAY(A173,2)&gt;5,COUNTIF('6_休日'!$A$4:$A$41,A173)&gt;0),0,1)</f>
        <v/>
      </c>
      <c r="D173" s="13">
        <f>INDEX('4_日の入り'!$B$4:$AX$368,155,$B$6)</f>
        <v/>
      </c>
      <c r="E173" s="13">
        <f>INDEX('5_薄明の終わり'!$B$4:$AX$368,155,$B$6)</f>
        <v/>
      </c>
      <c r="F173" s="7">
        <f>IF(ROUND($B$4*1440,0)&lt;ROUND(D173*1440,0),"沈む前",IF(ROUND($B$4*1440,0)&lt;ROUND(E173*1440,0),"薄明","暗い"))</f>
        <v/>
      </c>
      <c r="G173" s="10">
        <f>IF(ROUND(D173*1440,0)=ROUND($E$9*1440,0),A173,"")</f>
        <v/>
      </c>
      <c r="H173" s="10">
        <f>IF(AND(F173&lt;&gt;"沈む前",A173&gt;=DATE($B$5,7,1)),A173,"")</f>
        <v/>
      </c>
      <c r="I173" s="10">
        <f>IF(AND(F173&lt;&gt;"沈む前",A173&lt;DATE($B$5,7,1)),A173,"")</f>
        <v/>
      </c>
    </row>
    <row r="174">
      <c r="A174" s="12" t="n">
        <v>46178</v>
      </c>
      <c r="B174" s="7">
        <f>TEXT(A174,"aaa")</f>
        <v/>
      </c>
      <c r="C174" s="7">
        <f>IF(OR(WEEKDAY(A174,2)&gt;5,COUNTIF('6_休日'!$A$4:$A$41,A174)&gt;0),0,1)</f>
        <v/>
      </c>
      <c r="D174" s="13">
        <f>INDEX('4_日の入り'!$B$4:$AX$368,156,$B$6)</f>
        <v/>
      </c>
      <c r="E174" s="13">
        <f>INDEX('5_薄明の終わり'!$B$4:$AX$368,156,$B$6)</f>
        <v/>
      </c>
      <c r="F174" s="7">
        <f>IF(ROUND($B$4*1440,0)&lt;ROUND(D174*1440,0),"沈む前",IF(ROUND($B$4*1440,0)&lt;ROUND(E174*1440,0),"薄明","暗い"))</f>
        <v/>
      </c>
      <c r="G174" s="10">
        <f>IF(ROUND(D174*1440,0)=ROUND($E$9*1440,0),A174,"")</f>
        <v/>
      </c>
      <c r="H174" s="10">
        <f>IF(AND(F174&lt;&gt;"沈む前",A174&gt;=DATE($B$5,7,1)),A174,"")</f>
        <v/>
      </c>
      <c r="I174" s="10">
        <f>IF(AND(F174&lt;&gt;"沈む前",A174&lt;DATE($B$5,7,1)),A174,"")</f>
        <v/>
      </c>
    </row>
    <row r="175">
      <c r="A175" s="12" t="n">
        <v>46179</v>
      </c>
      <c r="B175" s="7">
        <f>TEXT(A175,"aaa")</f>
        <v/>
      </c>
      <c r="C175" s="7">
        <f>IF(OR(WEEKDAY(A175,2)&gt;5,COUNTIF('6_休日'!$A$4:$A$41,A175)&gt;0),0,1)</f>
        <v/>
      </c>
      <c r="D175" s="13">
        <f>INDEX('4_日の入り'!$B$4:$AX$368,157,$B$6)</f>
        <v/>
      </c>
      <c r="E175" s="13">
        <f>INDEX('5_薄明の終わり'!$B$4:$AX$368,157,$B$6)</f>
        <v/>
      </c>
      <c r="F175" s="7">
        <f>IF(ROUND($B$4*1440,0)&lt;ROUND(D175*1440,0),"沈む前",IF(ROUND($B$4*1440,0)&lt;ROUND(E175*1440,0),"薄明","暗い"))</f>
        <v/>
      </c>
      <c r="G175" s="10">
        <f>IF(ROUND(D175*1440,0)=ROUND($E$9*1440,0),A175,"")</f>
        <v/>
      </c>
      <c r="H175" s="10">
        <f>IF(AND(F175&lt;&gt;"沈む前",A175&gt;=DATE($B$5,7,1)),A175,"")</f>
        <v/>
      </c>
      <c r="I175" s="10">
        <f>IF(AND(F175&lt;&gt;"沈む前",A175&lt;DATE($B$5,7,1)),A175,"")</f>
        <v/>
      </c>
    </row>
    <row r="176">
      <c r="A176" s="12" t="n">
        <v>46180</v>
      </c>
      <c r="B176" s="7">
        <f>TEXT(A176,"aaa")</f>
        <v/>
      </c>
      <c r="C176" s="7">
        <f>IF(OR(WEEKDAY(A176,2)&gt;5,COUNTIF('6_休日'!$A$4:$A$41,A176)&gt;0),0,1)</f>
        <v/>
      </c>
      <c r="D176" s="13">
        <f>INDEX('4_日の入り'!$B$4:$AX$368,158,$B$6)</f>
        <v/>
      </c>
      <c r="E176" s="13">
        <f>INDEX('5_薄明の終わり'!$B$4:$AX$368,158,$B$6)</f>
        <v/>
      </c>
      <c r="F176" s="7">
        <f>IF(ROUND($B$4*1440,0)&lt;ROUND(D176*1440,0),"沈む前",IF(ROUND($B$4*1440,0)&lt;ROUND(E176*1440,0),"薄明","暗い"))</f>
        <v/>
      </c>
      <c r="G176" s="10">
        <f>IF(ROUND(D176*1440,0)=ROUND($E$9*1440,0),A176,"")</f>
        <v/>
      </c>
      <c r="H176" s="10">
        <f>IF(AND(F176&lt;&gt;"沈む前",A176&gt;=DATE($B$5,7,1)),A176,"")</f>
        <v/>
      </c>
      <c r="I176" s="10">
        <f>IF(AND(F176&lt;&gt;"沈む前",A176&lt;DATE($B$5,7,1)),A176,"")</f>
        <v/>
      </c>
    </row>
    <row r="177">
      <c r="A177" s="12" t="n">
        <v>46181</v>
      </c>
      <c r="B177" s="7">
        <f>TEXT(A177,"aaa")</f>
        <v/>
      </c>
      <c r="C177" s="7">
        <f>IF(OR(WEEKDAY(A177,2)&gt;5,COUNTIF('6_休日'!$A$4:$A$41,A177)&gt;0),0,1)</f>
        <v/>
      </c>
      <c r="D177" s="13">
        <f>INDEX('4_日の入り'!$B$4:$AX$368,159,$B$6)</f>
        <v/>
      </c>
      <c r="E177" s="13">
        <f>INDEX('5_薄明の終わり'!$B$4:$AX$368,159,$B$6)</f>
        <v/>
      </c>
      <c r="F177" s="7">
        <f>IF(ROUND($B$4*1440,0)&lt;ROUND(D177*1440,0),"沈む前",IF(ROUND($B$4*1440,0)&lt;ROUND(E177*1440,0),"薄明","暗い"))</f>
        <v/>
      </c>
      <c r="G177" s="10">
        <f>IF(ROUND(D177*1440,0)=ROUND($E$9*1440,0),A177,"")</f>
        <v/>
      </c>
      <c r="H177" s="10">
        <f>IF(AND(F177&lt;&gt;"沈む前",A177&gt;=DATE($B$5,7,1)),A177,"")</f>
        <v/>
      </c>
      <c r="I177" s="10">
        <f>IF(AND(F177&lt;&gt;"沈む前",A177&lt;DATE($B$5,7,1)),A177,"")</f>
        <v/>
      </c>
    </row>
    <row r="178">
      <c r="A178" s="12" t="n">
        <v>46182</v>
      </c>
      <c r="B178" s="7">
        <f>TEXT(A178,"aaa")</f>
        <v/>
      </c>
      <c r="C178" s="7">
        <f>IF(OR(WEEKDAY(A178,2)&gt;5,COUNTIF('6_休日'!$A$4:$A$41,A178)&gt;0),0,1)</f>
        <v/>
      </c>
      <c r="D178" s="13">
        <f>INDEX('4_日の入り'!$B$4:$AX$368,160,$B$6)</f>
        <v/>
      </c>
      <c r="E178" s="13">
        <f>INDEX('5_薄明の終わり'!$B$4:$AX$368,160,$B$6)</f>
        <v/>
      </c>
      <c r="F178" s="7">
        <f>IF(ROUND($B$4*1440,0)&lt;ROUND(D178*1440,0),"沈む前",IF(ROUND($B$4*1440,0)&lt;ROUND(E178*1440,0),"薄明","暗い"))</f>
        <v/>
      </c>
      <c r="G178" s="10">
        <f>IF(ROUND(D178*1440,0)=ROUND($E$9*1440,0),A178,"")</f>
        <v/>
      </c>
      <c r="H178" s="10">
        <f>IF(AND(F178&lt;&gt;"沈む前",A178&gt;=DATE($B$5,7,1)),A178,"")</f>
        <v/>
      </c>
      <c r="I178" s="10">
        <f>IF(AND(F178&lt;&gt;"沈む前",A178&lt;DATE($B$5,7,1)),A178,"")</f>
        <v/>
      </c>
    </row>
    <row r="179">
      <c r="A179" s="12" t="n">
        <v>46183</v>
      </c>
      <c r="B179" s="7">
        <f>TEXT(A179,"aaa")</f>
        <v/>
      </c>
      <c r="C179" s="7">
        <f>IF(OR(WEEKDAY(A179,2)&gt;5,COUNTIF('6_休日'!$A$4:$A$41,A179)&gt;0),0,1)</f>
        <v/>
      </c>
      <c r="D179" s="13">
        <f>INDEX('4_日の入り'!$B$4:$AX$368,161,$B$6)</f>
        <v/>
      </c>
      <c r="E179" s="13">
        <f>INDEX('5_薄明の終わり'!$B$4:$AX$368,161,$B$6)</f>
        <v/>
      </c>
      <c r="F179" s="7">
        <f>IF(ROUND($B$4*1440,0)&lt;ROUND(D179*1440,0),"沈む前",IF(ROUND($B$4*1440,0)&lt;ROUND(E179*1440,0),"薄明","暗い"))</f>
        <v/>
      </c>
      <c r="G179" s="10">
        <f>IF(ROUND(D179*1440,0)=ROUND($E$9*1440,0),A179,"")</f>
        <v/>
      </c>
      <c r="H179" s="10">
        <f>IF(AND(F179&lt;&gt;"沈む前",A179&gt;=DATE($B$5,7,1)),A179,"")</f>
        <v/>
      </c>
      <c r="I179" s="10">
        <f>IF(AND(F179&lt;&gt;"沈む前",A179&lt;DATE($B$5,7,1)),A179,"")</f>
        <v/>
      </c>
    </row>
    <row r="180">
      <c r="A180" s="12" t="n">
        <v>46184</v>
      </c>
      <c r="B180" s="7">
        <f>TEXT(A180,"aaa")</f>
        <v/>
      </c>
      <c r="C180" s="7">
        <f>IF(OR(WEEKDAY(A180,2)&gt;5,COUNTIF('6_休日'!$A$4:$A$41,A180)&gt;0),0,1)</f>
        <v/>
      </c>
      <c r="D180" s="13">
        <f>INDEX('4_日の入り'!$B$4:$AX$368,162,$B$6)</f>
        <v/>
      </c>
      <c r="E180" s="13">
        <f>INDEX('5_薄明の終わり'!$B$4:$AX$368,162,$B$6)</f>
        <v/>
      </c>
      <c r="F180" s="7">
        <f>IF(ROUND($B$4*1440,0)&lt;ROUND(D180*1440,0),"沈む前",IF(ROUND($B$4*1440,0)&lt;ROUND(E180*1440,0),"薄明","暗い"))</f>
        <v/>
      </c>
      <c r="G180" s="10">
        <f>IF(ROUND(D180*1440,0)=ROUND($E$9*1440,0),A180,"")</f>
        <v/>
      </c>
      <c r="H180" s="10">
        <f>IF(AND(F180&lt;&gt;"沈む前",A180&gt;=DATE($B$5,7,1)),A180,"")</f>
        <v/>
      </c>
      <c r="I180" s="10">
        <f>IF(AND(F180&lt;&gt;"沈む前",A180&lt;DATE($B$5,7,1)),A180,"")</f>
        <v/>
      </c>
    </row>
    <row r="181">
      <c r="A181" s="12" t="n">
        <v>46185</v>
      </c>
      <c r="B181" s="7">
        <f>TEXT(A181,"aaa")</f>
        <v/>
      </c>
      <c r="C181" s="7">
        <f>IF(OR(WEEKDAY(A181,2)&gt;5,COUNTIF('6_休日'!$A$4:$A$41,A181)&gt;0),0,1)</f>
        <v/>
      </c>
      <c r="D181" s="13">
        <f>INDEX('4_日の入り'!$B$4:$AX$368,163,$B$6)</f>
        <v/>
      </c>
      <c r="E181" s="13">
        <f>INDEX('5_薄明の終わり'!$B$4:$AX$368,163,$B$6)</f>
        <v/>
      </c>
      <c r="F181" s="7">
        <f>IF(ROUND($B$4*1440,0)&lt;ROUND(D181*1440,0),"沈む前",IF(ROUND($B$4*1440,0)&lt;ROUND(E181*1440,0),"薄明","暗い"))</f>
        <v/>
      </c>
      <c r="G181" s="10">
        <f>IF(ROUND(D181*1440,0)=ROUND($E$9*1440,0),A181,"")</f>
        <v/>
      </c>
      <c r="H181" s="10">
        <f>IF(AND(F181&lt;&gt;"沈む前",A181&gt;=DATE($B$5,7,1)),A181,"")</f>
        <v/>
      </c>
      <c r="I181" s="10">
        <f>IF(AND(F181&lt;&gt;"沈む前",A181&lt;DATE($B$5,7,1)),A181,"")</f>
        <v/>
      </c>
    </row>
    <row r="182">
      <c r="A182" s="12" t="n">
        <v>46186</v>
      </c>
      <c r="B182" s="7">
        <f>TEXT(A182,"aaa")</f>
        <v/>
      </c>
      <c r="C182" s="7">
        <f>IF(OR(WEEKDAY(A182,2)&gt;5,COUNTIF('6_休日'!$A$4:$A$41,A182)&gt;0),0,1)</f>
        <v/>
      </c>
      <c r="D182" s="13">
        <f>INDEX('4_日の入り'!$B$4:$AX$368,164,$B$6)</f>
        <v/>
      </c>
      <c r="E182" s="13">
        <f>INDEX('5_薄明の終わり'!$B$4:$AX$368,164,$B$6)</f>
        <v/>
      </c>
      <c r="F182" s="7">
        <f>IF(ROUND($B$4*1440,0)&lt;ROUND(D182*1440,0),"沈む前",IF(ROUND($B$4*1440,0)&lt;ROUND(E182*1440,0),"薄明","暗い"))</f>
        <v/>
      </c>
      <c r="G182" s="10">
        <f>IF(ROUND(D182*1440,0)=ROUND($E$9*1440,0),A182,"")</f>
        <v/>
      </c>
      <c r="H182" s="10">
        <f>IF(AND(F182&lt;&gt;"沈む前",A182&gt;=DATE($B$5,7,1)),A182,"")</f>
        <v/>
      </c>
      <c r="I182" s="10">
        <f>IF(AND(F182&lt;&gt;"沈む前",A182&lt;DATE($B$5,7,1)),A182,"")</f>
        <v/>
      </c>
    </row>
    <row r="183">
      <c r="A183" s="12" t="n">
        <v>46187</v>
      </c>
      <c r="B183" s="7">
        <f>TEXT(A183,"aaa")</f>
        <v/>
      </c>
      <c r="C183" s="7">
        <f>IF(OR(WEEKDAY(A183,2)&gt;5,COUNTIF('6_休日'!$A$4:$A$41,A183)&gt;0),0,1)</f>
        <v/>
      </c>
      <c r="D183" s="13">
        <f>INDEX('4_日の入り'!$B$4:$AX$368,165,$B$6)</f>
        <v/>
      </c>
      <c r="E183" s="13">
        <f>INDEX('5_薄明の終わり'!$B$4:$AX$368,165,$B$6)</f>
        <v/>
      </c>
      <c r="F183" s="7">
        <f>IF(ROUND($B$4*1440,0)&lt;ROUND(D183*1440,0),"沈む前",IF(ROUND($B$4*1440,0)&lt;ROUND(E183*1440,0),"薄明","暗い"))</f>
        <v/>
      </c>
      <c r="G183" s="10">
        <f>IF(ROUND(D183*1440,0)=ROUND($E$9*1440,0),A183,"")</f>
        <v/>
      </c>
      <c r="H183" s="10">
        <f>IF(AND(F183&lt;&gt;"沈む前",A183&gt;=DATE($B$5,7,1)),A183,"")</f>
        <v/>
      </c>
      <c r="I183" s="10">
        <f>IF(AND(F183&lt;&gt;"沈む前",A183&lt;DATE($B$5,7,1)),A183,"")</f>
        <v/>
      </c>
    </row>
    <row r="184">
      <c r="A184" s="12" t="n">
        <v>46188</v>
      </c>
      <c r="B184" s="7">
        <f>TEXT(A184,"aaa")</f>
        <v/>
      </c>
      <c r="C184" s="7">
        <f>IF(OR(WEEKDAY(A184,2)&gt;5,COUNTIF('6_休日'!$A$4:$A$41,A184)&gt;0),0,1)</f>
        <v/>
      </c>
      <c r="D184" s="13">
        <f>INDEX('4_日の入り'!$B$4:$AX$368,166,$B$6)</f>
        <v/>
      </c>
      <c r="E184" s="13">
        <f>INDEX('5_薄明の終わり'!$B$4:$AX$368,166,$B$6)</f>
        <v/>
      </c>
      <c r="F184" s="7">
        <f>IF(ROUND($B$4*1440,0)&lt;ROUND(D184*1440,0),"沈む前",IF(ROUND($B$4*1440,0)&lt;ROUND(E184*1440,0),"薄明","暗い"))</f>
        <v/>
      </c>
      <c r="G184" s="10">
        <f>IF(ROUND(D184*1440,0)=ROUND($E$9*1440,0),A184,"")</f>
        <v/>
      </c>
      <c r="H184" s="10">
        <f>IF(AND(F184&lt;&gt;"沈む前",A184&gt;=DATE($B$5,7,1)),A184,"")</f>
        <v/>
      </c>
      <c r="I184" s="10">
        <f>IF(AND(F184&lt;&gt;"沈む前",A184&lt;DATE($B$5,7,1)),A184,"")</f>
        <v/>
      </c>
    </row>
    <row r="185">
      <c r="A185" s="12" t="n">
        <v>46189</v>
      </c>
      <c r="B185" s="7">
        <f>TEXT(A185,"aaa")</f>
        <v/>
      </c>
      <c r="C185" s="7">
        <f>IF(OR(WEEKDAY(A185,2)&gt;5,COUNTIF('6_休日'!$A$4:$A$41,A185)&gt;0),0,1)</f>
        <v/>
      </c>
      <c r="D185" s="13">
        <f>INDEX('4_日の入り'!$B$4:$AX$368,167,$B$6)</f>
        <v/>
      </c>
      <c r="E185" s="13">
        <f>INDEX('5_薄明の終わり'!$B$4:$AX$368,167,$B$6)</f>
        <v/>
      </c>
      <c r="F185" s="7">
        <f>IF(ROUND($B$4*1440,0)&lt;ROUND(D185*1440,0),"沈む前",IF(ROUND($B$4*1440,0)&lt;ROUND(E185*1440,0),"薄明","暗い"))</f>
        <v/>
      </c>
      <c r="G185" s="10">
        <f>IF(ROUND(D185*1440,0)=ROUND($E$9*1440,0),A185,"")</f>
        <v/>
      </c>
      <c r="H185" s="10">
        <f>IF(AND(F185&lt;&gt;"沈む前",A185&gt;=DATE($B$5,7,1)),A185,"")</f>
        <v/>
      </c>
      <c r="I185" s="10">
        <f>IF(AND(F185&lt;&gt;"沈む前",A185&lt;DATE($B$5,7,1)),A185,"")</f>
        <v/>
      </c>
    </row>
    <row r="186">
      <c r="A186" s="12" t="n">
        <v>46190</v>
      </c>
      <c r="B186" s="7">
        <f>TEXT(A186,"aaa")</f>
        <v/>
      </c>
      <c r="C186" s="7">
        <f>IF(OR(WEEKDAY(A186,2)&gt;5,COUNTIF('6_休日'!$A$4:$A$41,A186)&gt;0),0,1)</f>
        <v/>
      </c>
      <c r="D186" s="13">
        <f>INDEX('4_日の入り'!$B$4:$AX$368,168,$B$6)</f>
        <v/>
      </c>
      <c r="E186" s="13">
        <f>INDEX('5_薄明の終わり'!$B$4:$AX$368,168,$B$6)</f>
        <v/>
      </c>
      <c r="F186" s="7">
        <f>IF(ROUND($B$4*1440,0)&lt;ROUND(D186*1440,0),"沈む前",IF(ROUND($B$4*1440,0)&lt;ROUND(E186*1440,0),"薄明","暗い"))</f>
        <v/>
      </c>
      <c r="G186" s="10">
        <f>IF(ROUND(D186*1440,0)=ROUND($E$9*1440,0),A186,"")</f>
        <v/>
      </c>
      <c r="H186" s="10">
        <f>IF(AND(F186&lt;&gt;"沈む前",A186&gt;=DATE($B$5,7,1)),A186,"")</f>
        <v/>
      </c>
      <c r="I186" s="10">
        <f>IF(AND(F186&lt;&gt;"沈む前",A186&lt;DATE($B$5,7,1)),A186,"")</f>
        <v/>
      </c>
    </row>
    <row r="187">
      <c r="A187" s="12" t="n">
        <v>46191</v>
      </c>
      <c r="B187" s="7">
        <f>TEXT(A187,"aaa")</f>
        <v/>
      </c>
      <c r="C187" s="7">
        <f>IF(OR(WEEKDAY(A187,2)&gt;5,COUNTIF('6_休日'!$A$4:$A$41,A187)&gt;0),0,1)</f>
        <v/>
      </c>
      <c r="D187" s="13">
        <f>INDEX('4_日の入り'!$B$4:$AX$368,169,$B$6)</f>
        <v/>
      </c>
      <c r="E187" s="13">
        <f>INDEX('5_薄明の終わり'!$B$4:$AX$368,169,$B$6)</f>
        <v/>
      </c>
      <c r="F187" s="7">
        <f>IF(ROUND($B$4*1440,0)&lt;ROUND(D187*1440,0),"沈む前",IF(ROUND($B$4*1440,0)&lt;ROUND(E187*1440,0),"薄明","暗い"))</f>
        <v/>
      </c>
      <c r="G187" s="10">
        <f>IF(ROUND(D187*1440,0)=ROUND($E$9*1440,0),A187,"")</f>
        <v/>
      </c>
      <c r="H187" s="10">
        <f>IF(AND(F187&lt;&gt;"沈む前",A187&gt;=DATE($B$5,7,1)),A187,"")</f>
        <v/>
      </c>
      <c r="I187" s="10">
        <f>IF(AND(F187&lt;&gt;"沈む前",A187&lt;DATE($B$5,7,1)),A187,"")</f>
        <v/>
      </c>
    </row>
    <row r="188">
      <c r="A188" s="12" t="n">
        <v>46192</v>
      </c>
      <c r="B188" s="7">
        <f>TEXT(A188,"aaa")</f>
        <v/>
      </c>
      <c r="C188" s="7">
        <f>IF(OR(WEEKDAY(A188,2)&gt;5,COUNTIF('6_休日'!$A$4:$A$41,A188)&gt;0),0,1)</f>
        <v/>
      </c>
      <c r="D188" s="13">
        <f>INDEX('4_日の入り'!$B$4:$AX$368,170,$B$6)</f>
        <v/>
      </c>
      <c r="E188" s="13">
        <f>INDEX('5_薄明の終わり'!$B$4:$AX$368,170,$B$6)</f>
        <v/>
      </c>
      <c r="F188" s="7">
        <f>IF(ROUND($B$4*1440,0)&lt;ROUND(D188*1440,0),"沈む前",IF(ROUND($B$4*1440,0)&lt;ROUND(E188*1440,0),"薄明","暗い"))</f>
        <v/>
      </c>
      <c r="G188" s="10">
        <f>IF(ROUND(D188*1440,0)=ROUND($E$9*1440,0),A188,"")</f>
        <v/>
      </c>
      <c r="H188" s="10">
        <f>IF(AND(F188&lt;&gt;"沈む前",A188&gt;=DATE($B$5,7,1)),A188,"")</f>
        <v/>
      </c>
      <c r="I188" s="10">
        <f>IF(AND(F188&lt;&gt;"沈む前",A188&lt;DATE($B$5,7,1)),A188,"")</f>
        <v/>
      </c>
    </row>
    <row r="189">
      <c r="A189" s="12" t="n">
        <v>46193</v>
      </c>
      <c r="B189" s="7">
        <f>TEXT(A189,"aaa")</f>
        <v/>
      </c>
      <c r="C189" s="7">
        <f>IF(OR(WEEKDAY(A189,2)&gt;5,COUNTIF('6_休日'!$A$4:$A$41,A189)&gt;0),0,1)</f>
        <v/>
      </c>
      <c r="D189" s="13">
        <f>INDEX('4_日の入り'!$B$4:$AX$368,171,$B$6)</f>
        <v/>
      </c>
      <c r="E189" s="13">
        <f>INDEX('5_薄明の終わり'!$B$4:$AX$368,171,$B$6)</f>
        <v/>
      </c>
      <c r="F189" s="7">
        <f>IF(ROUND($B$4*1440,0)&lt;ROUND(D189*1440,0),"沈む前",IF(ROUND($B$4*1440,0)&lt;ROUND(E189*1440,0),"薄明","暗い"))</f>
        <v/>
      </c>
      <c r="G189" s="10">
        <f>IF(ROUND(D189*1440,0)=ROUND($E$9*1440,0),A189,"")</f>
        <v/>
      </c>
      <c r="H189" s="10">
        <f>IF(AND(F189&lt;&gt;"沈む前",A189&gt;=DATE($B$5,7,1)),A189,"")</f>
        <v/>
      </c>
      <c r="I189" s="10">
        <f>IF(AND(F189&lt;&gt;"沈む前",A189&lt;DATE($B$5,7,1)),A189,"")</f>
        <v/>
      </c>
    </row>
    <row r="190">
      <c r="A190" s="12" t="n">
        <v>46194</v>
      </c>
      <c r="B190" s="7">
        <f>TEXT(A190,"aaa")</f>
        <v/>
      </c>
      <c r="C190" s="7">
        <f>IF(OR(WEEKDAY(A190,2)&gt;5,COUNTIF('6_休日'!$A$4:$A$41,A190)&gt;0),0,1)</f>
        <v/>
      </c>
      <c r="D190" s="13">
        <f>INDEX('4_日の入り'!$B$4:$AX$368,172,$B$6)</f>
        <v/>
      </c>
      <c r="E190" s="13">
        <f>INDEX('5_薄明の終わり'!$B$4:$AX$368,172,$B$6)</f>
        <v/>
      </c>
      <c r="F190" s="7">
        <f>IF(ROUND($B$4*1440,0)&lt;ROUND(D190*1440,0),"沈む前",IF(ROUND($B$4*1440,0)&lt;ROUND(E190*1440,0),"薄明","暗い"))</f>
        <v/>
      </c>
      <c r="G190" s="10">
        <f>IF(ROUND(D190*1440,0)=ROUND($E$9*1440,0),A190,"")</f>
        <v/>
      </c>
      <c r="H190" s="10">
        <f>IF(AND(F190&lt;&gt;"沈む前",A190&gt;=DATE($B$5,7,1)),A190,"")</f>
        <v/>
      </c>
      <c r="I190" s="10">
        <f>IF(AND(F190&lt;&gt;"沈む前",A190&lt;DATE($B$5,7,1)),A190,"")</f>
        <v/>
      </c>
    </row>
    <row r="191">
      <c r="A191" s="12" t="n">
        <v>46195</v>
      </c>
      <c r="B191" s="7">
        <f>TEXT(A191,"aaa")</f>
        <v/>
      </c>
      <c r="C191" s="7">
        <f>IF(OR(WEEKDAY(A191,2)&gt;5,COUNTIF('6_休日'!$A$4:$A$41,A191)&gt;0),0,1)</f>
        <v/>
      </c>
      <c r="D191" s="13">
        <f>INDEX('4_日の入り'!$B$4:$AX$368,173,$B$6)</f>
        <v/>
      </c>
      <c r="E191" s="13">
        <f>INDEX('5_薄明の終わり'!$B$4:$AX$368,173,$B$6)</f>
        <v/>
      </c>
      <c r="F191" s="7">
        <f>IF(ROUND($B$4*1440,0)&lt;ROUND(D191*1440,0),"沈む前",IF(ROUND($B$4*1440,0)&lt;ROUND(E191*1440,0),"薄明","暗い"))</f>
        <v/>
      </c>
      <c r="G191" s="10">
        <f>IF(ROUND(D191*1440,0)=ROUND($E$9*1440,0),A191,"")</f>
        <v/>
      </c>
      <c r="H191" s="10">
        <f>IF(AND(F191&lt;&gt;"沈む前",A191&gt;=DATE($B$5,7,1)),A191,"")</f>
        <v/>
      </c>
      <c r="I191" s="10">
        <f>IF(AND(F191&lt;&gt;"沈む前",A191&lt;DATE($B$5,7,1)),A191,"")</f>
        <v/>
      </c>
    </row>
    <row r="192">
      <c r="A192" s="12" t="n">
        <v>46196</v>
      </c>
      <c r="B192" s="7">
        <f>TEXT(A192,"aaa")</f>
        <v/>
      </c>
      <c r="C192" s="7">
        <f>IF(OR(WEEKDAY(A192,2)&gt;5,COUNTIF('6_休日'!$A$4:$A$41,A192)&gt;0),0,1)</f>
        <v/>
      </c>
      <c r="D192" s="13">
        <f>INDEX('4_日の入り'!$B$4:$AX$368,174,$B$6)</f>
        <v/>
      </c>
      <c r="E192" s="13">
        <f>INDEX('5_薄明の終わり'!$B$4:$AX$368,174,$B$6)</f>
        <v/>
      </c>
      <c r="F192" s="7">
        <f>IF(ROUND($B$4*1440,0)&lt;ROUND(D192*1440,0),"沈む前",IF(ROUND($B$4*1440,0)&lt;ROUND(E192*1440,0),"薄明","暗い"))</f>
        <v/>
      </c>
      <c r="G192" s="10">
        <f>IF(ROUND(D192*1440,0)=ROUND($E$9*1440,0),A192,"")</f>
        <v/>
      </c>
      <c r="H192" s="10">
        <f>IF(AND(F192&lt;&gt;"沈む前",A192&gt;=DATE($B$5,7,1)),A192,"")</f>
        <v/>
      </c>
      <c r="I192" s="10">
        <f>IF(AND(F192&lt;&gt;"沈む前",A192&lt;DATE($B$5,7,1)),A192,"")</f>
        <v/>
      </c>
    </row>
    <row r="193">
      <c r="A193" s="12" t="n">
        <v>46197</v>
      </c>
      <c r="B193" s="7">
        <f>TEXT(A193,"aaa")</f>
        <v/>
      </c>
      <c r="C193" s="7">
        <f>IF(OR(WEEKDAY(A193,2)&gt;5,COUNTIF('6_休日'!$A$4:$A$41,A193)&gt;0),0,1)</f>
        <v/>
      </c>
      <c r="D193" s="13">
        <f>INDEX('4_日の入り'!$B$4:$AX$368,175,$B$6)</f>
        <v/>
      </c>
      <c r="E193" s="13">
        <f>INDEX('5_薄明の終わり'!$B$4:$AX$368,175,$B$6)</f>
        <v/>
      </c>
      <c r="F193" s="7">
        <f>IF(ROUND($B$4*1440,0)&lt;ROUND(D193*1440,0),"沈む前",IF(ROUND($B$4*1440,0)&lt;ROUND(E193*1440,0),"薄明","暗い"))</f>
        <v/>
      </c>
      <c r="G193" s="10">
        <f>IF(ROUND(D193*1440,0)=ROUND($E$9*1440,0),A193,"")</f>
        <v/>
      </c>
      <c r="H193" s="10">
        <f>IF(AND(F193&lt;&gt;"沈む前",A193&gt;=DATE($B$5,7,1)),A193,"")</f>
        <v/>
      </c>
      <c r="I193" s="10">
        <f>IF(AND(F193&lt;&gt;"沈む前",A193&lt;DATE($B$5,7,1)),A193,"")</f>
        <v/>
      </c>
    </row>
    <row r="194">
      <c r="A194" s="12" t="n">
        <v>46198</v>
      </c>
      <c r="B194" s="7">
        <f>TEXT(A194,"aaa")</f>
        <v/>
      </c>
      <c r="C194" s="7">
        <f>IF(OR(WEEKDAY(A194,2)&gt;5,COUNTIF('6_休日'!$A$4:$A$41,A194)&gt;0),0,1)</f>
        <v/>
      </c>
      <c r="D194" s="13">
        <f>INDEX('4_日の入り'!$B$4:$AX$368,176,$B$6)</f>
        <v/>
      </c>
      <c r="E194" s="13">
        <f>INDEX('5_薄明の終わり'!$B$4:$AX$368,176,$B$6)</f>
        <v/>
      </c>
      <c r="F194" s="7">
        <f>IF(ROUND($B$4*1440,0)&lt;ROUND(D194*1440,0),"沈む前",IF(ROUND($B$4*1440,0)&lt;ROUND(E194*1440,0),"薄明","暗い"))</f>
        <v/>
      </c>
      <c r="G194" s="10">
        <f>IF(ROUND(D194*1440,0)=ROUND($E$9*1440,0),A194,"")</f>
        <v/>
      </c>
      <c r="H194" s="10">
        <f>IF(AND(F194&lt;&gt;"沈む前",A194&gt;=DATE($B$5,7,1)),A194,"")</f>
        <v/>
      </c>
      <c r="I194" s="10">
        <f>IF(AND(F194&lt;&gt;"沈む前",A194&lt;DATE($B$5,7,1)),A194,"")</f>
        <v/>
      </c>
    </row>
    <row r="195">
      <c r="A195" s="12" t="n">
        <v>46199</v>
      </c>
      <c r="B195" s="7">
        <f>TEXT(A195,"aaa")</f>
        <v/>
      </c>
      <c r="C195" s="7">
        <f>IF(OR(WEEKDAY(A195,2)&gt;5,COUNTIF('6_休日'!$A$4:$A$41,A195)&gt;0),0,1)</f>
        <v/>
      </c>
      <c r="D195" s="13">
        <f>INDEX('4_日の入り'!$B$4:$AX$368,177,$B$6)</f>
        <v/>
      </c>
      <c r="E195" s="13">
        <f>INDEX('5_薄明の終わり'!$B$4:$AX$368,177,$B$6)</f>
        <v/>
      </c>
      <c r="F195" s="7">
        <f>IF(ROUND($B$4*1440,0)&lt;ROUND(D195*1440,0),"沈む前",IF(ROUND($B$4*1440,0)&lt;ROUND(E195*1440,0),"薄明","暗い"))</f>
        <v/>
      </c>
      <c r="G195" s="10">
        <f>IF(ROUND(D195*1440,0)=ROUND($E$9*1440,0),A195,"")</f>
        <v/>
      </c>
      <c r="H195" s="10">
        <f>IF(AND(F195&lt;&gt;"沈む前",A195&gt;=DATE($B$5,7,1)),A195,"")</f>
        <v/>
      </c>
      <c r="I195" s="10">
        <f>IF(AND(F195&lt;&gt;"沈む前",A195&lt;DATE($B$5,7,1)),A195,"")</f>
        <v/>
      </c>
    </row>
    <row r="196">
      <c r="A196" s="12" t="n">
        <v>46200</v>
      </c>
      <c r="B196" s="7">
        <f>TEXT(A196,"aaa")</f>
        <v/>
      </c>
      <c r="C196" s="7">
        <f>IF(OR(WEEKDAY(A196,2)&gt;5,COUNTIF('6_休日'!$A$4:$A$41,A196)&gt;0),0,1)</f>
        <v/>
      </c>
      <c r="D196" s="13">
        <f>INDEX('4_日の入り'!$B$4:$AX$368,178,$B$6)</f>
        <v/>
      </c>
      <c r="E196" s="13">
        <f>INDEX('5_薄明の終わり'!$B$4:$AX$368,178,$B$6)</f>
        <v/>
      </c>
      <c r="F196" s="7">
        <f>IF(ROUND($B$4*1440,0)&lt;ROUND(D196*1440,0),"沈む前",IF(ROUND($B$4*1440,0)&lt;ROUND(E196*1440,0),"薄明","暗い"))</f>
        <v/>
      </c>
      <c r="G196" s="10">
        <f>IF(ROUND(D196*1440,0)=ROUND($E$9*1440,0),A196,"")</f>
        <v/>
      </c>
      <c r="H196" s="10">
        <f>IF(AND(F196&lt;&gt;"沈む前",A196&gt;=DATE($B$5,7,1)),A196,"")</f>
        <v/>
      </c>
      <c r="I196" s="10">
        <f>IF(AND(F196&lt;&gt;"沈む前",A196&lt;DATE($B$5,7,1)),A196,"")</f>
        <v/>
      </c>
    </row>
    <row r="197">
      <c r="A197" s="12" t="n">
        <v>46201</v>
      </c>
      <c r="B197" s="7">
        <f>TEXT(A197,"aaa")</f>
        <v/>
      </c>
      <c r="C197" s="7">
        <f>IF(OR(WEEKDAY(A197,2)&gt;5,COUNTIF('6_休日'!$A$4:$A$41,A197)&gt;0),0,1)</f>
        <v/>
      </c>
      <c r="D197" s="13">
        <f>INDEX('4_日の入り'!$B$4:$AX$368,179,$B$6)</f>
        <v/>
      </c>
      <c r="E197" s="13">
        <f>INDEX('5_薄明の終わり'!$B$4:$AX$368,179,$B$6)</f>
        <v/>
      </c>
      <c r="F197" s="7">
        <f>IF(ROUND($B$4*1440,0)&lt;ROUND(D197*1440,0),"沈む前",IF(ROUND($B$4*1440,0)&lt;ROUND(E197*1440,0),"薄明","暗い"))</f>
        <v/>
      </c>
      <c r="G197" s="10">
        <f>IF(ROUND(D197*1440,0)=ROUND($E$9*1440,0),A197,"")</f>
        <v/>
      </c>
      <c r="H197" s="10">
        <f>IF(AND(F197&lt;&gt;"沈む前",A197&gt;=DATE($B$5,7,1)),A197,"")</f>
        <v/>
      </c>
      <c r="I197" s="10">
        <f>IF(AND(F197&lt;&gt;"沈む前",A197&lt;DATE($B$5,7,1)),A197,"")</f>
        <v/>
      </c>
    </row>
    <row r="198">
      <c r="A198" s="12" t="n">
        <v>46202</v>
      </c>
      <c r="B198" s="7">
        <f>TEXT(A198,"aaa")</f>
        <v/>
      </c>
      <c r="C198" s="7">
        <f>IF(OR(WEEKDAY(A198,2)&gt;5,COUNTIF('6_休日'!$A$4:$A$41,A198)&gt;0),0,1)</f>
        <v/>
      </c>
      <c r="D198" s="13">
        <f>INDEX('4_日の入り'!$B$4:$AX$368,180,$B$6)</f>
        <v/>
      </c>
      <c r="E198" s="13">
        <f>INDEX('5_薄明の終わり'!$B$4:$AX$368,180,$B$6)</f>
        <v/>
      </c>
      <c r="F198" s="7">
        <f>IF(ROUND($B$4*1440,0)&lt;ROUND(D198*1440,0),"沈む前",IF(ROUND($B$4*1440,0)&lt;ROUND(E198*1440,0),"薄明","暗い"))</f>
        <v/>
      </c>
      <c r="G198" s="10">
        <f>IF(ROUND(D198*1440,0)=ROUND($E$9*1440,0),A198,"")</f>
        <v/>
      </c>
      <c r="H198" s="10">
        <f>IF(AND(F198&lt;&gt;"沈む前",A198&gt;=DATE($B$5,7,1)),A198,"")</f>
        <v/>
      </c>
      <c r="I198" s="10">
        <f>IF(AND(F198&lt;&gt;"沈む前",A198&lt;DATE($B$5,7,1)),A198,"")</f>
        <v/>
      </c>
    </row>
    <row r="199">
      <c r="A199" s="12" t="n">
        <v>46203</v>
      </c>
      <c r="B199" s="7">
        <f>TEXT(A199,"aaa")</f>
        <v/>
      </c>
      <c r="C199" s="7">
        <f>IF(OR(WEEKDAY(A199,2)&gt;5,COUNTIF('6_休日'!$A$4:$A$41,A199)&gt;0),0,1)</f>
        <v/>
      </c>
      <c r="D199" s="13">
        <f>INDEX('4_日の入り'!$B$4:$AX$368,181,$B$6)</f>
        <v/>
      </c>
      <c r="E199" s="13">
        <f>INDEX('5_薄明の終わり'!$B$4:$AX$368,181,$B$6)</f>
        <v/>
      </c>
      <c r="F199" s="7">
        <f>IF(ROUND($B$4*1440,0)&lt;ROUND(D199*1440,0),"沈む前",IF(ROUND($B$4*1440,0)&lt;ROUND(E199*1440,0),"薄明","暗い"))</f>
        <v/>
      </c>
      <c r="G199" s="10">
        <f>IF(ROUND(D199*1440,0)=ROUND($E$9*1440,0),A199,"")</f>
        <v/>
      </c>
      <c r="H199" s="10">
        <f>IF(AND(F199&lt;&gt;"沈む前",A199&gt;=DATE($B$5,7,1)),A199,"")</f>
        <v/>
      </c>
      <c r="I199" s="10">
        <f>IF(AND(F199&lt;&gt;"沈む前",A199&lt;DATE($B$5,7,1)),A199,"")</f>
        <v/>
      </c>
    </row>
    <row r="200">
      <c r="A200" s="12" t="n">
        <v>46204</v>
      </c>
      <c r="B200" s="7">
        <f>TEXT(A200,"aaa")</f>
        <v/>
      </c>
      <c r="C200" s="7">
        <f>IF(OR(WEEKDAY(A200,2)&gt;5,COUNTIF('6_休日'!$A$4:$A$41,A200)&gt;0),0,1)</f>
        <v/>
      </c>
      <c r="D200" s="13">
        <f>INDEX('4_日の入り'!$B$4:$AX$368,182,$B$6)</f>
        <v/>
      </c>
      <c r="E200" s="13">
        <f>INDEX('5_薄明の終わり'!$B$4:$AX$368,182,$B$6)</f>
        <v/>
      </c>
      <c r="F200" s="7">
        <f>IF(ROUND($B$4*1440,0)&lt;ROUND(D200*1440,0),"沈む前",IF(ROUND($B$4*1440,0)&lt;ROUND(E200*1440,0),"薄明","暗い"))</f>
        <v/>
      </c>
      <c r="G200" s="10">
        <f>IF(ROUND(D200*1440,0)=ROUND($E$9*1440,0),A200,"")</f>
        <v/>
      </c>
      <c r="H200" s="10">
        <f>IF(AND(F200&lt;&gt;"沈む前",A200&gt;=DATE($B$5,7,1)),A200,"")</f>
        <v/>
      </c>
      <c r="I200" s="10">
        <f>IF(AND(F200&lt;&gt;"沈む前",A200&lt;DATE($B$5,7,1)),A200,"")</f>
        <v/>
      </c>
    </row>
    <row r="201">
      <c r="A201" s="12" t="n">
        <v>46205</v>
      </c>
      <c r="B201" s="7">
        <f>TEXT(A201,"aaa")</f>
        <v/>
      </c>
      <c r="C201" s="7">
        <f>IF(OR(WEEKDAY(A201,2)&gt;5,COUNTIF('6_休日'!$A$4:$A$41,A201)&gt;0),0,1)</f>
        <v/>
      </c>
      <c r="D201" s="13">
        <f>INDEX('4_日の入り'!$B$4:$AX$368,183,$B$6)</f>
        <v/>
      </c>
      <c r="E201" s="13">
        <f>INDEX('5_薄明の終わり'!$B$4:$AX$368,183,$B$6)</f>
        <v/>
      </c>
      <c r="F201" s="7">
        <f>IF(ROUND($B$4*1440,0)&lt;ROUND(D201*1440,0),"沈む前",IF(ROUND($B$4*1440,0)&lt;ROUND(E201*1440,0),"薄明","暗い"))</f>
        <v/>
      </c>
      <c r="G201" s="10">
        <f>IF(ROUND(D201*1440,0)=ROUND($E$9*1440,0),A201,"")</f>
        <v/>
      </c>
      <c r="H201" s="10">
        <f>IF(AND(F201&lt;&gt;"沈む前",A201&gt;=DATE($B$5,7,1)),A201,"")</f>
        <v/>
      </c>
      <c r="I201" s="10">
        <f>IF(AND(F201&lt;&gt;"沈む前",A201&lt;DATE($B$5,7,1)),A201,"")</f>
        <v/>
      </c>
    </row>
    <row r="202">
      <c r="A202" s="12" t="n">
        <v>46206</v>
      </c>
      <c r="B202" s="7">
        <f>TEXT(A202,"aaa")</f>
        <v/>
      </c>
      <c r="C202" s="7">
        <f>IF(OR(WEEKDAY(A202,2)&gt;5,COUNTIF('6_休日'!$A$4:$A$41,A202)&gt;0),0,1)</f>
        <v/>
      </c>
      <c r="D202" s="13">
        <f>INDEX('4_日の入り'!$B$4:$AX$368,184,$B$6)</f>
        <v/>
      </c>
      <c r="E202" s="13">
        <f>INDEX('5_薄明の終わり'!$B$4:$AX$368,184,$B$6)</f>
        <v/>
      </c>
      <c r="F202" s="7">
        <f>IF(ROUND($B$4*1440,0)&lt;ROUND(D202*1440,0),"沈む前",IF(ROUND($B$4*1440,0)&lt;ROUND(E202*1440,0),"薄明","暗い"))</f>
        <v/>
      </c>
      <c r="G202" s="10">
        <f>IF(ROUND(D202*1440,0)=ROUND($E$9*1440,0),A202,"")</f>
        <v/>
      </c>
      <c r="H202" s="10">
        <f>IF(AND(F202&lt;&gt;"沈む前",A202&gt;=DATE($B$5,7,1)),A202,"")</f>
        <v/>
      </c>
      <c r="I202" s="10">
        <f>IF(AND(F202&lt;&gt;"沈む前",A202&lt;DATE($B$5,7,1)),A202,"")</f>
        <v/>
      </c>
    </row>
    <row r="203">
      <c r="A203" s="12" t="n">
        <v>46207</v>
      </c>
      <c r="B203" s="7">
        <f>TEXT(A203,"aaa")</f>
        <v/>
      </c>
      <c r="C203" s="7">
        <f>IF(OR(WEEKDAY(A203,2)&gt;5,COUNTIF('6_休日'!$A$4:$A$41,A203)&gt;0),0,1)</f>
        <v/>
      </c>
      <c r="D203" s="13">
        <f>INDEX('4_日の入り'!$B$4:$AX$368,185,$B$6)</f>
        <v/>
      </c>
      <c r="E203" s="13">
        <f>INDEX('5_薄明の終わり'!$B$4:$AX$368,185,$B$6)</f>
        <v/>
      </c>
      <c r="F203" s="7">
        <f>IF(ROUND($B$4*1440,0)&lt;ROUND(D203*1440,0),"沈む前",IF(ROUND($B$4*1440,0)&lt;ROUND(E203*1440,0),"薄明","暗い"))</f>
        <v/>
      </c>
      <c r="G203" s="10">
        <f>IF(ROUND(D203*1440,0)=ROUND($E$9*1440,0),A203,"")</f>
        <v/>
      </c>
      <c r="H203" s="10">
        <f>IF(AND(F203&lt;&gt;"沈む前",A203&gt;=DATE($B$5,7,1)),A203,"")</f>
        <v/>
      </c>
      <c r="I203" s="10">
        <f>IF(AND(F203&lt;&gt;"沈む前",A203&lt;DATE($B$5,7,1)),A203,"")</f>
        <v/>
      </c>
    </row>
    <row r="204">
      <c r="A204" s="12" t="n">
        <v>46208</v>
      </c>
      <c r="B204" s="7">
        <f>TEXT(A204,"aaa")</f>
        <v/>
      </c>
      <c r="C204" s="7">
        <f>IF(OR(WEEKDAY(A204,2)&gt;5,COUNTIF('6_休日'!$A$4:$A$41,A204)&gt;0),0,1)</f>
        <v/>
      </c>
      <c r="D204" s="13">
        <f>INDEX('4_日の入り'!$B$4:$AX$368,186,$B$6)</f>
        <v/>
      </c>
      <c r="E204" s="13">
        <f>INDEX('5_薄明の終わり'!$B$4:$AX$368,186,$B$6)</f>
        <v/>
      </c>
      <c r="F204" s="7">
        <f>IF(ROUND($B$4*1440,0)&lt;ROUND(D204*1440,0),"沈む前",IF(ROUND($B$4*1440,0)&lt;ROUND(E204*1440,0),"薄明","暗い"))</f>
        <v/>
      </c>
      <c r="G204" s="10">
        <f>IF(ROUND(D204*1440,0)=ROUND($E$9*1440,0),A204,"")</f>
        <v/>
      </c>
      <c r="H204" s="10">
        <f>IF(AND(F204&lt;&gt;"沈む前",A204&gt;=DATE($B$5,7,1)),A204,"")</f>
        <v/>
      </c>
      <c r="I204" s="10">
        <f>IF(AND(F204&lt;&gt;"沈む前",A204&lt;DATE($B$5,7,1)),A204,"")</f>
        <v/>
      </c>
    </row>
    <row r="205">
      <c r="A205" s="12" t="n">
        <v>46209</v>
      </c>
      <c r="B205" s="7">
        <f>TEXT(A205,"aaa")</f>
        <v/>
      </c>
      <c r="C205" s="7">
        <f>IF(OR(WEEKDAY(A205,2)&gt;5,COUNTIF('6_休日'!$A$4:$A$41,A205)&gt;0),0,1)</f>
        <v/>
      </c>
      <c r="D205" s="13">
        <f>INDEX('4_日の入り'!$B$4:$AX$368,187,$B$6)</f>
        <v/>
      </c>
      <c r="E205" s="13">
        <f>INDEX('5_薄明の終わり'!$B$4:$AX$368,187,$B$6)</f>
        <v/>
      </c>
      <c r="F205" s="7">
        <f>IF(ROUND($B$4*1440,0)&lt;ROUND(D205*1440,0),"沈む前",IF(ROUND($B$4*1440,0)&lt;ROUND(E205*1440,0),"薄明","暗い"))</f>
        <v/>
      </c>
      <c r="G205" s="10">
        <f>IF(ROUND(D205*1440,0)=ROUND($E$9*1440,0),A205,"")</f>
        <v/>
      </c>
      <c r="H205" s="10">
        <f>IF(AND(F205&lt;&gt;"沈む前",A205&gt;=DATE($B$5,7,1)),A205,"")</f>
        <v/>
      </c>
      <c r="I205" s="10">
        <f>IF(AND(F205&lt;&gt;"沈む前",A205&lt;DATE($B$5,7,1)),A205,"")</f>
        <v/>
      </c>
    </row>
    <row r="206">
      <c r="A206" s="12" t="n">
        <v>46210</v>
      </c>
      <c r="B206" s="7">
        <f>TEXT(A206,"aaa")</f>
        <v/>
      </c>
      <c r="C206" s="7">
        <f>IF(OR(WEEKDAY(A206,2)&gt;5,COUNTIF('6_休日'!$A$4:$A$41,A206)&gt;0),0,1)</f>
        <v/>
      </c>
      <c r="D206" s="13">
        <f>INDEX('4_日の入り'!$B$4:$AX$368,188,$B$6)</f>
        <v/>
      </c>
      <c r="E206" s="13">
        <f>INDEX('5_薄明の終わり'!$B$4:$AX$368,188,$B$6)</f>
        <v/>
      </c>
      <c r="F206" s="7">
        <f>IF(ROUND($B$4*1440,0)&lt;ROUND(D206*1440,0),"沈む前",IF(ROUND($B$4*1440,0)&lt;ROUND(E206*1440,0),"薄明","暗い"))</f>
        <v/>
      </c>
      <c r="G206" s="10">
        <f>IF(ROUND(D206*1440,0)=ROUND($E$9*1440,0),A206,"")</f>
        <v/>
      </c>
      <c r="H206" s="10">
        <f>IF(AND(F206&lt;&gt;"沈む前",A206&gt;=DATE($B$5,7,1)),A206,"")</f>
        <v/>
      </c>
      <c r="I206" s="10">
        <f>IF(AND(F206&lt;&gt;"沈む前",A206&lt;DATE($B$5,7,1)),A206,"")</f>
        <v/>
      </c>
    </row>
    <row r="207">
      <c r="A207" s="12" t="n">
        <v>46211</v>
      </c>
      <c r="B207" s="7">
        <f>TEXT(A207,"aaa")</f>
        <v/>
      </c>
      <c r="C207" s="7">
        <f>IF(OR(WEEKDAY(A207,2)&gt;5,COUNTIF('6_休日'!$A$4:$A$41,A207)&gt;0),0,1)</f>
        <v/>
      </c>
      <c r="D207" s="13">
        <f>INDEX('4_日の入り'!$B$4:$AX$368,189,$B$6)</f>
        <v/>
      </c>
      <c r="E207" s="13">
        <f>INDEX('5_薄明の終わり'!$B$4:$AX$368,189,$B$6)</f>
        <v/>
      </c>
      <c r="F207" s="7">
        <f>IF(ROUND($B$4*1440,0)&lt;ROUND(D207*1440,0),"沈む前",IF(ROUND($B$4*1440,0)&lt;ROUND(E207*1440,0),"薄明","暗い"))</f>
        <v/>
      </c>
      <c r="G207" s="10">
        <f>IF(ROUND(D207*1440,0)=ROUND($E$9*1440,0),A207,"")</f>
        <v/>
      </c>
      <c r="H207" s="10">
        <f>IF(AND(F207&lt;&gt;"沈む前",A207&gt;=DATE($B$5,7,1)),A207,"")</f>
        <v/>
      </c>
      <c r="I207" s="10">
        <f>IF(AND(F207&lt;&gt;"沈む前",A207&lt;DATE($B$5,7,1)),A207,"")</f>
        <v/>
      </c>
    </row>
    <row r="208">
      <c r="A208" s="12" t="n">
        <v>46212</v>
      </c>
      <c r="B208" s="7">
        <f>TEXT(A208,"aaa")</f>
        <v/>
      </c>
      <c r="C208" s="7">
        <f>IF(OR(WEEKDAY(A208,2)&gt;5,COUNTIF('6_休日'!$A$4:$A$41,A208)&gt;0),0,1)</f>
        <v/>
      </c>
      <c r="D208" s="13">
        <f>INDEX('4_日の入り'!$B$4:$AX$368,190,$B$6)</f>
        <v/>
      </c>
      <c r="E208" s="13">
        <f>INDEX('5_薄明の終わり'!$B$4:$AX$368,190,$B$6)</f>
        <v/>
      </c>
      <c r="F208" s="7">
        <f>IF(ROUND($B$4*1440,0)&lt;ROUND(D208*1440,0),"沈む前",IF(ROUND($B$4*1440,0)&lt;ROUND(E208*1440,0),"薄明","暗い"))</f>
        <v/>
      </c>
      <c r="G208" s="10">
        <f>IF(ROUND(D208*1440,0)=ROUND($E$9*1440,0),A208,"")</f>
        <v/>
      </c>
      <c r="H208" s="10">
        <f>IF(AND(F208&lt;&gt;"沈む前",A208&gt;=DATE($B$5,7,1)),A208,"")</f>
        <v/>
      </c>
      <c r="I208" s="10">
        <f>IF(AND(F208&lt;&gt;"沈む前",A208&lt;DATE($B$5,7,1)),A208,"")</f>
        <v/>
      </c>
    </row>
    <row r="209">
      <c r="A209" s="12" t="n">
        <v>46213</v>
      </c>
      <c r="B209" s="7">
        <f>TEXT(A209,"aaa")</f>
        <v/>
      </c>
      <c r="C209" s="7">
        <f>IF(OR(WEEKDAY(A209,2)&gt;5,COUNTIF('6_休日'!$A$4:$A$41,A209)&gt;0),0,1)</f>
        <v/>
      </c>
      <c r="D209" s="13">
        <f>INDEX('4_日の入り'!$B$4:$AX$368,191,$B$6)</f>
        <v/>
      </c>
      <c r="E209" s="13">
        <f>INDEX('5_薄明の終わり'!$B$4:$AX$368,191,$B$6)</f>
        <v/>
      </c>
      <c r="F209" s="7">
        <f>IF(ROUND($B$4*1440,0)&lt;ROUND(D209*1440,0),"沈む前",IF(ROUND($B$4*1440,0)&lt;ROUND(E209*1440,0),"薄明","暗い"))</f>
        <v/>
      </c>
      <c r="G209" s="10">
        <f>IF(ROUND(D209*1440,0)=ROUND($E$9*1440,0),A209,"")</f>
        <v/>
      </c>
      <c r="H209" s="10">
        <f>IF(AND(F209&lt;&gt;"沈む前",A209&gt;=DATE($B$5,7,1)),A209,"")</f>
        <v/>
      </c>
      <c r="I209" s="10">
        <f>IF(AND(F209&lt;&gt;"沈む前",A209&lt;DATE($B$5,7,1)),A209,"")</f>
        <v/>
      </c>
    </row>
    <row r="210">
      <c r="A210" s="12" t="n">
        <v>46214</v>
      </c>
      <c r="B210" s="7">
        <f>TEXT(A210,"aaa")</f>
        <v/>
      </c>
      <c r="C210" s="7">
        <f>IF(OR(WEEKDAY(A210,2)&gt;5,COUNTIF('6_休日'!$A$4:$A$41,A210)&gt;0),0,1)</f>
        <v/>
      </c>
      <c r="D210" s="13">
        <f>INDEX('4_日の入り'!$B$4:$AX$368,192,$B$6)</f>
        <v/>
      </c>
      <c r="E210" s="13">
        <f>INDEX('5_薄明の終わり'!$B$4:$AX$368,192,$B$6)</f>
        <v/>
      </c>
      <c r="F210" s="7">
        <f>IF(ROUND($B$4*1440,0)&lt;ROUND(D210*1440,0),"沈む前",IF(ROUND($B$4*1440,0)&lt;ROUND(E210*1440,0),"薄明","暗い"))</f>
        <v/>
      </c>
      <c r="G210" s="10">
        <f>IF(ROUND(D210*1440,0)=ROUND($E$9*1440,0),A210,"")</f>
        <v/>
      </c>
      <c r="H210" s="10">
        <f>IF(AND(F210&lt;&gt;"沈む前",A210&gt;=DATE($B$5,7,1)),A210,"")</f>
        <v/>
      </c>
      <c r="I210" s="10">
        <f>IF(AND(F210&lt;&gt;"沈む前",A210&lt;DATE($B$5,7,1)),A210,"")</f>
        <v/>
      </c>
    </row>
    <row r="211">
      <c r="A211" s="12" t="n">
        <v>46215</v>
      </c>
      <c r="B211" s="7">
        <f>TEXT(A211,"aaa")</f>
        <v/>
      </c>
      <c r="C211" s="7">
        <f>IF(OR(WEEKDAY(A211,2)&gt;5,COUNTIF('6_休日'!$A$4:$A$41,A211)&gt;0),0,1)</f>
        <v/>
      </c>
      <c r="D211" s="13">
        <f>INDEX('4_日の入り'!$B$4:$AX$368,193,$B$6)</f>
        <v/>
      </c>
      <c r="E211" s="13">
        <f>INDEX('5_薄明の終わり'!$B$4:$AX$368,193,$B$6)</f>
        <v/>
      </c>
      <c r="F211" s="7">
        <f>IF(ROUND($B$4*1440,0)&lt;ROUND(D211*1440,0),"沈む前",IF(ROUND($B$4*1440,0)&lt;ROUND(E211*1440,0),"薄明","暗い"))</f>
        <v/>
      </c>
      <c r="G211" s="10">
        <f>IF(ROUND(D211*1440,0)=ROUND($E$9*1440,0),A211,"")</f>
        <v/>
      </c>
      <c r="H211" s="10">
        <f>IF(AND(F211&lt;&gt;"沈む前",A211&gt;=DATE($B$5,7,1)),A211,"")</f>
        <v/>
      </c>
      <c r="I211" s="10">
        <f>IF(AND(F211&lt;&gt;"沈む前",A211&lt;DATE($B$5,7,1)),A211,"")</f>
        <v/>
      </c>
    </row>
    <row r="212">
      <c r="A212" s="12" t="n">
        <v>46216</v>
      </c>
      <c r="B212" s="7">
        <f>TEXT(A212,"aaa")</f>
        <v/>
      </c>
      <c r="C212" s="7">
        <f>IF(OR(WEEKDAY(A212,2)&gt;5,COUNTIF('6_休日'!$A$4:$A$41,A212)&gt;0),0,1)</f>
        <v/>
      </c>
      <c r="D212" s="13">
        <f>INDEX('4_日の入り'!$B$4:$AX$368,194,$B$6)</f>
        <v/>
      </c>
      <c r="E212" s="13">
        <f>INDEX('5_薄明の終わり'!$B$4:$AX$368,194,$B$6)</f>
        <v/>
      </c>
      <c r="F212" s="7">
        <f>IF(ROUND($B$4*1440,0)&lt;ROUND(D212*1440,0),"沈む前",IF(ROUND($B$4*1440,0)&lt;ROUND(E212*1440,0),"薄明","暗い"))</f>
        <v/>
      </c>
      <c r="G212" s="10">
        <f>IF(ROUND(D212*1440,0)=ROUND($E$9*1440,0),A212,"")</f>
        <v/>
      </c>
      <c r="H212" s="10">
        <f>IF(AND(F212&lt;&gt;"沈む前",A212&gt;=DATE($B$5,7,1)),A212,"")</f>
        <v/>
      </c>
      <c r="I212" s="10">
        <f>IF(AND(F212&lt;&gt;"沈む前",A212&lt;DATE($B$5,7,1)),A212,"")</f>
        <v/>
      </c>
    </row>
    <row r="213">
      <c r="A213" s="12" t="n">
        <v>46217</v>
      </c>
      <c r="B213" s="7">
        <f>TEXT(A213,"aaa")</f>
        <v/>
      </c>
      <c r="C213" s="7">
        <f>IF(OR(WEEKDAY(A213,2)&gt;5,COUNTIF('6_休日'!$A$4:$A$41,A213)&gt;0),0,1)</f>
        <v/>
      </c>
      <c r="D213" s="13">
        <f>INDEX('4_日の入り'!$B$4:$AX$368,195,$B$6)</f>
        <v/>
      </c>
      <c r="E213" s="13">
        <f>INDEX('5_薄明の終わり'!$B$4:$AX$368,195,$B$6)</f>
        <v/>
      </c>
      <c r="F213" s="7">
        <f>IF(ROUND($B$4*1440,0)&lt;ROUND(D213*1440,0),"沈む前",IF(ROUND($B$4*1440,0)&lt;ROUND(E213*1440,0),"薄明","暗い"))</f>
        <v/>
      </c>
      <c r="G213" s="10">
        <f>IF(ROUND(D213*1440,0)=ROUND($E$9*1440,0),A213,"")</f>
        <v/>
      </c>
      <c r="H213" s="10">
        <f>IF(AND(F213&lt;&gt;"沈む前",A213&gt;=DATE($B$5,7,1)),A213,"")</f>
        <v/>
      </c>
      <c r="I213" s="10">
        <f>IF(AND(F213&lt;&gt;"沈む前",A213&lt;DATE($B$5,7,1)),A213,"")</f>
        <v/>
      </c>
    </row>
    <row r="214">
      <c r="A214" s="12" t="n">
        <v>46218</v>
      </c>
      <c r="B214" s="7">
        <f>TEXT(A214,"aaa")</f>
        <v/>
      </c>
      <c r="C214" s="7">
        <f>IF(OR(WEEKDAY(A214,2)&gt;5,COUNTIF('6_休日'!$A$4:$A$41,A214)&gt;0),0,1)</f>
        <v/>
      </c>
      <c r="D214" s="13">
        <f>INDEX('4_日の入り'!$B$4:$AX$368,196,$B$6)</f>
        <v/>
      </c>
      <c r="E214" s="13">
        <f>INDEX('5_薄明の終わり'!$B$4:$AX$368,196,$B$6)</f>
        <v/>
      </c>
      <c r="F214" s="7">
        <f>IF(ROUND($B$4*1440,0)&lt;ROUND(D214*1440,0),"沈む前",IF(ROUND($B$4*1440,0)&lt;ROUND(E214*1440,0),"薄明","暗い"))</f>
        <v/>
      </c>
      <c r="G214" s="10">
        <f>IF(ROUND(D214*1440,0)=ROUND($E$9*1440,0),A214,"")</f>
        <v/>
      </c>
      <c r="H214" s="10">
        <f>IF(AND(F214&lt;&gt;"沈む前",A214&gt;=DATE($B$5,7,1)),A214,"")</f>
        <v/>
      </c>
      <c r="I214" s="10">
        <f>IF(AND(F214&lt;&gt;"沈む前",A214&lt;DATE($B$5,7,1)),A214,"")</f>
        <v/>
      </c>
    </row>
    <row r="215">
      <c r="A215" s="12" t="n">
        <v>46219</v>
      </c>
      <c r="B215" s="7">
        <f>TEXT(A215,"aaa")</f>
        <v/>
      </c>
      <c r="C215" s="7">
        <f>IF(OR(WEEKDAY(A215,2)&gt;5,COUNTIF('6_休日'!$A$4:$A$41,A215)&gt;0),0,1)</f>
        <v/>
      </c>
      <c r="D215" s="13">
        <f>INDEX('4_日の入り'!$B$4:$AX$368,197,$B$6)</f>
        <v/>
      </c>
      <c r="E215" s="13">
        <f>INDEX('5_薄明の終わり'!$B$4:$AX$368,197,$B$6)</f>
        <v/>
      </c>
      <c r="F215" s="7">
        <f>IF(ROUND($B$4*1440,0)&lt;ROUND(D215*1440,0),"沈む前",IF(ROUND($B$4*1440,0)&lt;ROUND(E215*1440,0),"薄明","暗い"))</f>
        <v/>
      </c>
      <c r="G215" s="10">
        <f>IF(ROUND(D215*1440,0)=ROUND($E$9*1440,0),A215,"")</f>
        <v/>
      </c>
      <c r="H215" s="10">
        <f>IF(AND(F215&lt;&gt;"沈む前",A215&gt;=DATE($B$5,7,1)),A215,"")</f>
        <v/>
      </c>
      <c r="I215" s="10">
        <f>IF(AND(F215&lt;&gt;"沈む前",A215&lt;DATE($B$5,7,1)),A215,"")</f>
        <v/>
      </c>
    </row>
    <row r="216">
      <c r="A216" s="12" t="n">
        <v>46220</v>
      </c>
      <c r="B216" s="7">
        <f>TEXT(A216,"aaa")</f>
        <v/>
      </c>
      <c r="C216" s="7">
        <f>IF(OR(WEEKDAY(A216,2)&gt;5,COUNTIF('6_休日'!$A$4:$A$41,A216)&gt;0),0,1)</f>
        <v/>
      </c>
      <c r="D216" s="13">
        <f>INDEX('4_日の入り'!$B$4:$AX$368,198,$B$6)</f>
        <v/>
      </c>
      <c r="E216" s="13">
        <f>INDEX('5_薄明の終わり'!$B$4:$AX$368,198,$B$6)</f>
        <v/>
      </c>
      <c r="F216" s="7">
        <f>IF(ROUND($B$4*1440,0)&lt;ROUND(D216*1440,0),"沈む前",IF(ROUND($B$4*1440,0)&lt;ROUND(E216*1440,0),"薄明","暗い"))</f>
        <v/>
      </c>
      <c r="G216" s="10">
        <f>IF(ROUND(D216*1440,0)=ROUND($E$9*1440,0),A216,"")</f>
        <v/>
      </c>
      <c r="H216" s="10">
        <f>IF(AND(F216&lt;&gt;"沈む前",A216&gt;=DATE($B$5,7,1)),A216,"")</f>
        <v/>
      </c>
      <c r="I216" s="10">
        <f>IF(AND(F216&lt;&gt;"沈む前",A216&lt;DATE($B$5,7,1)),A216,"")</f>
        <v/>
      </c>
    </row>
    <row r="217">
      <c r="A217" s="12" t="n">
        <v>46221</v>
      </c>
      <c r="B217" s="7">
        <f>TEXT(A217,"aaa")</f>
        <v/>
      </c>
      <c r="C217" s="7">
        <f>IF(OR(WEEKDAY(A217,2)&gt;5,COUNTIF('6_休日'!$A$4:$A$41,A217)&gt;0),0,1)</f>
        <v/>
      </c>
      <c r="D217" s="13">
        <f>INDEX('4_日の入り'!$B$4:$AX$368,199,$B$6)</f>
        <v/>
      </c>
      <c r="E217" s="13">
        <f>INDEX('5_薄明の終わり'!$B$4:$AX$368,199,$B$6)</f>
        <v/>
      </c>
      <c r="F217" s="7">
        <f>IF(ROUND($B$4*1440,0)&lt;ROUND(D217*1440,0),"沈む前",IF(ROUND($B$4*1440,0)&lt;ROUND(E217*1440,0),"薄明","暗い"))</f>
        <v/>
      </c>
      <c r="G217" s="10">
        <f>IF(ROUND(D217*1440,0)=ROUND($E$9*1440,0),A217,"")</f>
        <v/>
      </c>
      <c r="H217" s="10">
        <f>IF(AND(F217&lt;&gt;"沈む前",A217&gt;=DATE($B$5,7,1)),A217,"")</f>
        <v/>
      </c>
      <c r="I217" s="10">
        <f>IF(AND(F217&lt;&gt;"沈む前",A217&lt;DATE($B$5,7,1)),A217,"")</f>
        <v/>
      </c>
    </row>
    <row r="218">
      <c r="A218" s="12" t="n">
        <v>46222</v>
      </c>
      <c r="B218" s="7">
        <f>TEXT(A218,"aaa")</f>
        <v/>
      </c>
      <c r="C218" s="7">
        <f>IF(OR(WEEKDAY(A218,2)&gt;5,COUNTIF('6_休日'!$A$4:$A$41,A218)&gt;0),0,1)</f>
        <v/>
      </c>
      <c r="D218" s="13">
        <f>INDEX('4_日の入り'!$B$4:$AX$368,200,$B$6)</f>
        <v/>
      </c>
      <c r="E218" s="13">
        <f>INDEX('5_薄明の終わり'!$B$4:$AX$368,200,$B$6)</f>
        <v/>
      </c>
      <c r="F218" s="7">
        <f>IF(ROUND($B$4*1440,0)&lt;ROUND(D218*1440,0),"沈む前",IF(ROUND($B$4*1440,0)&lt;ROUND(E218*1440,0),"薄明","暗い"))</f>
        <v/>
      </c>
      <c r="G218" s="10">
        <f>IF(ROUND(D218*1440,0)=ROUND($E$9*1440,0),A218,"")</f>
        <v/>
      </c>
      <c r="H218" s="10">
        <f>IF(AND(F218&lt;&gt;"沈む前",A218&gt;=DATE($B$5,7,1)),A218,"")</f>
        <v/>
      </c>
      <c r="I218" s="10">
        <f>IF(AND(F218&lt;&gt;"沈む前",A218&lt;DATE($B$5,7,1)),A218,"")</f>
        <v/>
      </c>
    </row>
    <row r="219">
      <c r="A219" s="12" t="n">
        <v>46223</v>
      </c>
      <c r="B219" s="7">
        <f>TEXT(A219,"aaa")</f>
        <v/>
      </c>
      <c r="C219" s="7">
        <f>IF(OR(WEEKDAY(A219,2)&gt;5,COUNTIF('6_休日'!$A$4:$A$41,A219)&gt;0),0,1)</f>
        <v/>
      </c>
      <c r="D219" s="13">
        <f>INDEX('4_日の入り'!$B$4:$AX$368,201,$B$6)</f>
        <v/>
      </c>
      <c r="E219" s="13">
        <f>INDEX('5_薄明の終わり'!$B$4:$AX$368,201,$B$6)</f>
        <v/>
      </c>
      <c r="F219" s="7">
        <f>IF(ROUND($B$4*1440,0)&lt;ROUND(D219*1440,0),"沈む前",IF(ROUND($B$4*1440,0)&lt;ROUND(E219*1440,0),"薄明","暗い"))</f>
        <v/>
      </c>
      <c r="G219" s="10">
        <f>IF(ROUND(D219*1440,0)=ROUND($E$9*1440,0),A219,"")</f>
        <v/>
      </c>
      <c r="H219" s="10">
        <f>IF(AND(F219&lt;&gt;"沈む前",A219&gt;=DATE($B$5,7,1)),A219,"")</f>
        <v/>
      </c>
      <c r="I219" s="10">
        <f>IF(AND(F219&lt;&gt;"沈む前",A219&lt;DATE($B$5,7,1)),A219,"")</f>
        <v/>
      </c>
    </row>
    <row r="220">
      <c r="A220" s="12" t="n">
        <v>46224</v>
      </c>
      <c r="B220" s="7">
        <f>TEXT(A220,"aaa")</f>
        <v/>
      </c>
      <c r="C220" s="7">
        <f>IF(OR(WEEKDAY(A220,2)&gt;5,COUNTIF('6_休日'!$A$4:$A$41,A220)&gt;0),0,1)</f>
        <v/>
      </c>
      <c r="D220" s="13">
        <f>INDEX('4_日の入り'!$B$4:$AX$368,202,$B$6)</f>
        <v/>
      </c>
      <c r="E220" s="13">
        <f>INDEX('5_薄明の終わり'!$B$4:$AX$368,202,$B$6)</f>
        <v/>
      </c>
      <c r="F220" s="7">
        <f>IF(ROUND($B$4*1440,0)&lt;ROUND(D220*1440,0),"沈む前",IF(ROUND($B$4*1440,0)&lt;ROUND(E220*1440,0),"薄明","暗い"))</f>
        <v/>
      </c>
      <c r="G220" s="10">
        <f>IF(ROUND(D220*1440,0)=ROUND($E$9*1440,0),A220,"")</f>
        <v/>
      </c>
      <c r="H220" s="10">
        <f>IF(AND(F220&lt;&gt;"沈む前",A220&gt;=DATE($B$5,7,1)),A220,"")</f>
        <v/>
      </c>
      <c r="I220" s="10">
        <f>IF(AND(F220&lt;&gt;"沈む前",A220&lt;DATE($B$5,7,1)),A220,"")</f>
        <v/>
      </c>
    </row>
    <row r="221">
      <c r="A221" s="12" t="n">
        <v>46225</v>
      </c>
      <c r="B221" s="7">
        <f>TEXT(A221,"aaa")</f>
        <v/>
      </c>
      <c r="C221" s="7">
        <f>IF(OR(WEEKDAY(A221,2)&gt;5,COUNTIF('6_休日'!$A$4:$A$41,A221)&gt;0),0,1)</f>
        <v/>
      </c>
      <c r="D221" s="13">
        <f>INDEX('4_日の入り'!$B$4:$AX$368,203,$B$6)</f>
        <v/>
      </c>
      <c r="E221" s="13">
        <f>INDEX('5_薄明の終わり'!$B$4:$AX$368,203,$B$6)</f>
        <v/>
      </c>
      <c r="F221" s="7">
        <f>IF(ROUND($B$4*1440,0)&lt;ROUND(D221*1440,0),"沈む前",IF(ROUND($B$4*1440,0)&lt;ROUND(E221*1440,0),"薄明","暗い"))</f>
        <v/>
      </c>
      <c r="G221" s="10">
        <f>IF(ROUND(D221*1440,0)=ROUND($E$9*1440,0),A221,"")</f>
        <v/>
      </c>
      <c r="H221" s="10">
        <f>IF(AND(F221&lt;&gt;"沈む前",A221&gt;=DATE($B$5,7,1)),A221,"")</f>
        <v/>
      </c>
      <c r="I221" s="10">
        <f>IF(AND(F221&lt;&gt;"沈む前",A221&lt;DATE($B$5,7,1)),A221,"")</f>
        <v/>
      </c>
    </row>
    <row r="222">
      <c r="A222" s="12" t="n">
        <v>46226</v>
      </c>
      <c r="B222" s="7">
        <f>TEXT(A222,"aaa")</f>
        <v/>
      </c>
      <c r="C222" s="7">
        <f>IF(OR(WEEKDAY(A222,2)&gt;5,COUNTIF('6_休日'!$A$4:$A$41,A222)&gt;0),0,1)</f>
        <v/>
      </c>
      <c r="D222" s="13">
        <f>INDEX('4_日の入り'!$B$4:$AX$368,204,$B$6)</f>
        <v/>
      </c>
      <c r="E222" s="13">
        <f>INDEX('5_薄明の終わり'!$B$4:$AX$368,204,$B$6)</f>
        <v/>
      </c>
      <c r="F222" s="7">
        <f>IF(ROUND($B$4*1440,0)&lt;ROUND(D222*1440,0),"沈む前",IF(ROUND($B$4*1440,0)&lt;ROUND(E222*1440,0),"薄明","暗い"))</f>
        <v/>
      </c>
      <c r="G222" s="10">
        <f>IF(ROUND(D222*1440,0)=ROUND($E$9*1440,0),A222,"")</f>
        <v/>
      </c>
      <c r="H222" s="10">
        <f>IF(AND(F222&lt;&gt;"沈む前",A222&gt;=DATE($B$5,7,1)),A222,"")</f>
        <v/>
      </c>
      <c r="I222" s="10">
        <f>IF(AND(F222&lt;&gt;"沈む前",A222&lt;DATE($B$5,7,1)),A222,"")</f>
        <v/>
      </c>
    </row>
    <row r="223">
      <c r="A223" s="12" t="n">
        <v>46227</v>
      </c>
      <c r="B223" s="7">
        <f>TEXT(A223,"aaa")</f>
        <v/>
      </c>
      <c r="C223" s="7">
        <f>IF(OR(WEEKDAY(A223,2)&gt;5,COUNTIF('6_休日'!$A$4:$A$41,A223)&gt;0),0,1)</f>
        <v/>
      </c>
      <c r="D223" s="13">
        <f>INDEX('4_日の入り'!$B$4:$AX$368,205,$B$6)</f>
        <v/>
      </c>
      <c r="E223" s="13">
        <f>INDEX('5_薄明の終わり'!$B$4:$AX$368,205,$B$6)</f>
        <v/>
      </c>
      <c r="F223" s="7">
        <f>IF(ROUND($B$4*1440,0)&lt;ROUND(D223*1440,0),"沈む前",IF(ROUND($B$4*1440,0)&lt;ROUND(E223*1440,0),"薄明","暗い"))</f>
        <v/>
      </c>
      <c r="G223" s="10">
        <f>IF(ROUND(D223*1440,0)=ROUND($E$9*1440,0),A223,"")</f>
        <v/>
      </c>
      <c r="H223" s="10">
        <f>IF(AND(F223&lt;&gt;"沈む前",A223&gt;=DATE($B$5,7,1)),A223,"")</f>
        <v/>
      </c>
      <c r="I223" s="10">
        <f>IF(AND(F223&lt;&gt;"沈む前",A223&lt;DATE($B$5,7,1)),A223,"")</f>
        <v/>
      </c>
    </row>
    <row r="224">
      <c r="A224" s="12" t="n">
        <v>46228</v>
      </c>
      <c r="B224" s="7">
        <f>TEXT(A224,"aaa")</f>
        <v/>
      </c>
      <c r="C224" s="7">
        <f>IF(OR(WEEKDAY(A224,2)&gt;5,COUNTIF('6_休日'!$A$4:$A$41,A224)&gt;0),0,1)</f>
        <v/>
      </c>
      <c r="D224" s="13">
        <f>INDEX('4_日の入り'!$B$4:$AX$368,206,$B$6)</f>
        <v/>
      </c>
      <c r="E224" s="13">
        <f>INDEX('5_薄明の終わり'!$B$4:$AX$368,206,$B$6)</f>
        <v/>
      </c>
      <c r="F224" s="7">
        <f>IF(ROUND($B$4*1440,0)&lt;ROUND(D224*1440,0),"沈む前",IF(ROUND($B$4*1440,0)&lt;ROUND(E224*1440,0),"薄明","暗い"))</f>
        <v/>
      </c>
      <c r="G224" s="10">
        <f>IF(ROUND(D224*1440,0)=ROUND($E$9*1440,0),A224,"")</f>
        <v/>
      </c>
      <c r="H224" s="10">
        <f>IF(AND(F224&lt;&gt;"沈む前",A224&gt;=DATE($B$5,7,1)),A224,"")</f>
        <v/>
      </c>
      <c r="I224" s="10">
        <f>IF(AND(F224&lt;&gt;"沈む前",A224&lt;DATE($B$5,7,1)),A224,"")</f>
        <v/>
      </c>
    </row>
    <row r="225">
      <c r="A225" s="12" t="n">
        <v>46229</v>
      </c>
      <c r="B225" s="7">
        <f>TEXT(A225,"aaa")</f>
        <v/>
      </c>
      <c r="C225" s="7">
        <f>IF(OR(WEEKDAY(A225,2)&gt;5,COUNTIF('6_休日'!$A$4:$A$41,A225)&gt;0),0,1)</f>
        <v/>
      </c>
      <c r="D225" s="13">
        <f>INDEX('4_日の入り'!$B$4:$AX$368,207,$B$6)</f>
        <v/>
      </c>
      <c r="E225" s="13">
        <f>INDEX('5_薄明の終わり'!$B$4:$AX$368,207,$B$6)</f>
        <v/>
      </c>
      <c r="F225" s="7">
        <f>IF(ROUND($B$4*1440,0)&lt;ROUND(D225*1440,0),"沈む前",IF(ROUND($B$4*1440,0)&lt;ROUND(E225*1440,0),"薄明","暗い"))</f>
        <v/>
      </c>
      <c r="G225" s="10">
        <f>IF(ROUND(D225*1440,0)=ROUND($E$9*1440,0),A225,"")</f>
        <v/>
      </c>
      <c r="H225" s="10">
        <f>IF(AND(F225&lt;&gt;"沈む前",A225&gt;=DATE($B$5,7,1)),A225,"")</f>
        <v/>
      </c>
      <c r="I225" s="10">
        <f>IF(AND(F225&lt;&gt;"沈む前",A225&lt;DATE($B$5,7,1)),A225,"")</f>
        <v/>
      </c>
    </row>
    <row r="226">
      <c r="A226" s="12" t="n">
        <v>46230</v>
      </c>
      <c r="B226" s="7">
        <f>TEXT(A226,"aaa")</f>
        <v/>
      </c>
      <c r="C226" s="7">
        <f>IF(OR(WEEKDAY(A226,2)&gt;5,COUNTIF('6_休日'!$A$4:$A$41,A226)&gt;0),0,1)</f>
        <v/>
      </c>
      <c r="D226" s="13">
        <f>INDEX('4_日の入り'!$B$4:$AX$368,208,$B$6)</f>
        <v/>
      </c>
      <c r="E226" s="13">
        <f>INDEX('5_薄明の終わり'!$B$4:$AX$368,208,$B$6)</f>
        <v/>
      </c>
      <c r="F226" s="7">
        <f>IF(ROUND($B$4*1440,0)&lt;ROUND(D226*1440,0),"沈む前",IF(ROUND($B$4*1440,0)&lt;ROUND(E226*1440,0),"薄明","暗い"))</f>
        <v/>
      </c>
      <c r="G226" s="10">
        <f>IF(ROUND(D226*1440,0)=ROUND($E$9*1440,0),A226,"")</f>
        <v/>
      </c>
      <c r="H226" s="10">
        <f>IF(AND(F226&lt;&gt;"沈む前",A226&gt;=DATE($B$5,7,1)),A226,"")</f>
        <v/>
      </c>
      <c r="I226" s="10">
        <f>IF(AND(F226&lt;&gt;"沈む前",A226&lt;DATE($B$5,7,1)),A226,"")</f>
        <v/>
      </c>
    </row>
    <row r="227">
      <c r="A227" s="12" t="n">
        <v>46231</v>
      </c>
      <c r="B227" s="7">
        <f>TEXT(A227,"aaa")</f>
        <v/>
      </c>
      <c r="C227" s="7">
        <f>IF(OR(WEEKDAY(A227,2)&gt;5,COUNTIF('6_休日'!$A$4:$A$41,A227)&gt;0),0,1)</f>
        <v/>
      </c>
      <c r="D227" s="13">
        <f>INDEX('4_日の入り'!$B$4:$AX$368,209,$B$6)</f>
        <v/>
      </c>
      <c r="E227" s="13">
        <f>INDEX('5_薄明の終わり'!$B$4:$AX$368,209,$B$6)</f>
        <v/>
      </c>
      <c r="F227" s="7">
        <f>IF(ROUND($B$4*1440,0)&lt;ROUND(D227*1440,0),"沈む前",IF(ROUND($B$4*1440,0)&lt;ROUND(E227*1440,0),"薄明","暗い"))</f>
        <v/>
      </c>
      <c r="G227" s="10">
        <f>IF(ROUND(D227*1440,0)=ROUND($E$9*1440,0),A227,"")</f>
        <v/>
      </c>
      <c r="H227" s="10">
        <f>IF(AND(F227&lt;&gt;"沈む前",A227&gt;=DATE($B$5,7,1)),A227,"")</f>
        <v/>
      </c>
      <c r="I227" s="10">
        <f>IF(AND(F227&lt;&gt;"沈む前",A227&lt;DATE($B$5,7,1)),A227,"")</f>
        <v/>
      </c>
    </row>
    <row r="228">
      <c r="A228" s="12" t="n">
        <v>46232</v>
      </c>
      <c r="B228" s="7">
        <f>TEXT(A228,"aaa")</f>
        <v/>
      </c>
      <c r="C228" s="7">
        <f>IF(OR(WEEKDAY(A228,2)&gt;5,COUNTIF('6_休日'!$A$4:$A$41,A228)&gt;0),0,1)</f>
        <v/>
      </c>
      <c r="D228" s="13">
        <f>INDEX('4_日の入り'!$B$4:$AX$368,210,$B$6)</f>
        <v/>
      </c>
      <c r="E228" s="13">
        <f>INDEX('5_薄明の終わり'!$B$4:$AX$368,210,$B$6)</f>
        <v/>
      </c>
      <c r="F228" s="7">
        <f>IF(ROUND($B$4*1440,0)&lt;ROUND(D228*1440,0),"沈む前",IF(ROUND($B$4*1440,0)&lt;ROUND(E228*1440,0),"薄明","暗い"))</f>
        <v/>
      </c>
      <c r="G228" s="10">
        <f>IF(ROUND(D228*1440,0)=ROUND($E$9*1440,0),A228,"")</f>
        <v/>
      </c>
      <c r="H228" s="10">
        <f>IF(AND(F228&lt;&gt;"沈む前",A228&gt;=DATE($B$5,7,1)),A228,"")</f>
        <v/>
      </c>
      <c r="I228" s="10">
        <f>IF(AND(F228&lt;&gt;"沈む前",A228&lt;DATE($B$5,7,1)),A228,"")</f>
        <v/>
      </c>
    </row>
    <row r="229">
      <c r="A229" s="12" t="n">
        <v>46233</v>
      </c>
      <c r="B229" s="7">
        <f>TEXT(A229,"aaa")</f>
        <v/>
      </c>
      <c r="C229" s="7">
        <f>IF(OR(WEEKDAY(A229,2)&gt;5,COUNTIF('6_休日'!$A$4:$A$41,A229)&gt;0),0,1)</f>
        <v/>
      </c>
      <c r="D229" s="13">
        <f>INDEX('4_日の入り'!$B$4:$AX$368,211,$B$6)</f>
        <v/>
      </c>
      <c r="E229" s="13">
        <f>INDEX('5_薄明の終わり'!$B$4:$AX$368,211,$B$6)</f>
        <v/>
      </c>
      <c r="F229" s="7">
        <f>IF(ROUND($B$4*1440,0)&lt;ROUND(D229*1440,0),"沈む前",IF(ROUND($B$4*1440,0)&lt;ROUND(E229*1440,0),"薄明","暗い"))</f>
        <v/>
      </c>
      <c r="G229" s="10">
        <f>IF(ROUND(D229*1440,0)=ROUND($E$9*1440,0),A229,"")</f>
        <v/>
      </c>
      <c r="H229" s="10">
        <f>IF(AND(F229&lt;&gt;"沈む前",A229&gt;=DATE($B$5,7,1)),A229,"")</f>
        <v/>
      </c>
      <c r="I229" s="10">
        <f>IF(AND(F229&lt;&gt;"沈む前",A229&lt;DATE($B$5,7,1)),A229,"")</f>
        <v/>
      </c>
    </row>
    <row r="230">
      <c r="A230" s="12" t="n">
        <v>46234</v>
      </c>
      <c r="B230" s="7">
        <f>TEXT(A230,"aaa")</f>
        <v/>
      </c>
      <c r="C230" s="7">
        <f>IF(OR(WEEKDAY(A230,2)&gt;5,COUNTIF('6_休日'!$A$4:$A$41,A230)&gt;0),0,1)</f>
        <v/>
      </c>
      <c r="D230" s="13">
        <f>INDEX('4_日の入り'!$B$4:$AX$368,212,$B$6)</f>
        <v/>
      </c>
      <c r="E230" s="13">
        <f>INDEX('5_薄明の終わり'!$B$4:$AX$368,212,$B$6)</f>
        <v/>
      </c>
      <c r="F230" s="7">
        <f>IF(ROUND($B$4*1440,0)&lt;ROUND(D230*1440,0),"沈む前",IF(ROUND($B$4*1440,0)&lt;ROUND(E230*1440,0),"薄明","暗い"))</f>
        <v/>
      </c>
      <c r="G230" s="10">
        <f>IF(ROUND(D230*1440,0)=ROUND($E$9*1440,0),A230,"")</f>
        <v/>
      </c>
      <c r="H230" s="10">
        <f>IF(AND(F230&lt;&gt;"沈む前",A230&gt;=DATE($B$5,7,1)),A230,"")</f>
        <v/>
      </c>
      <c r="I230" s="10">
        <f>IF(AND(F230&lt;&gt;"沈む前",A230&lt;DATE($B$5,7,1)),A230,"")</f>
        <v/>
      </c>
    </row>
    <row r="231">
      <c r="A231" s="12" t="n">
        <v>46235</v>
      </c>
      <c r="B231" s="7">
        <f>TEXT(A231,"aaa")</f>
        <v/>
      </c>
      <c r="C231" s="7">
        <f>IF(OR(WEEKDAY(A231,2)&gt;5,COUNTIF('6_休日'!$A$4:$A$41,A231)&gt;0),0,1)</f>
        <v/>
      </c>
      <c r="D231" s="13">
        <f>INDEX('4_日の入り'!$B$4:$AX$368,213,$B$6)</f>
        <v/>
      </c>
      <c r="E231" s="13">
        <f>INDEX('5_薄明の終わり'!$B$4:$AX$368,213,$B$6)</f>
        <v/>
      </c>
      <c r="F231" s="7">
        <f>IF(ROUND($B$4*1440,0)&lt;ROUND(D231*1440,0),"沈む前",IF(ROUND($B$4*1440,0)&lt;ROUND(E231*1440,0),"薄明","暗い"))</f>
        <v/>
      </c>
      <c r="G231" s="10">
        <f>IF(ROUND(D231*1440,0)=ROUND($E$9*1440,0),A231,"")</f>
        <v/>
      </c>
      <c r="H231" s="10">
        <f>IF(AND(F231&lt;&gt;"沈む前",A231&gt;=DATE($B$5,7,1)),A231,"")</f>
        <v/>
      </c>
      <c r="I231" s="10">
        <f>IF(AND(F231&lt;&gt;"沈む前",A231&lt;DATE($B$5,7,1)),A231,"")</f>
        <v/>
      </c>
    </row>
    <row r="232">
      <c r="A232" s="12" t="n">
        <v>46236</v>
      </c>
      <c r="B232" s="7">
        <f>TEXT(A232,"aaa")</f>
        <v/>
      </c>
      <c r="C232" s="7">
        <f>IF(OR(WEEKDAY(A232,2)&gt;5,COUNTIF('6_休日'!$A$4:$A$41,A232)&gt;0),0,1)</f>
        <v/>
      </c>
      <c r="D232" s="13">
        <f>INDEX('4_日の入り'!$B$4:$AX$368,214,$B$6)</f>
        <v/>
      </c>
      <c r="E232" s="13">
        <f>INDEX('5_薄明の終わり'!$B$4:$AX$368,214,$B$6)</f>
        <v/>
      </c>
      <c r="F232" s="7">
        <f>IF(ROUND($B$4*1440,0)&lt;ROUND(D232*1440,0),"沈む前",IF(ROUND($B$4*1440,0)&lt;ROUND(E232*1440,0),"薄明","暗い"))</f>
        <v/>
      </c>
      <c r="G232" s="10">
        <f>IF(ROUND(D232*1440,0)=ROUND($E$9*1440,0),A232,"")</f>
        <v/>
      </c>
      <c r="H232" s="10">
        <f>IF(AND(F232&lt;&gt;"沈む前",A232&gt;=DATE($B$5,7,1)),A232,"")</f>
        <v/>
      </c>
      <c r="I232" s="10">
        <f>IF(AND(F232&lt;&gt;"沈む前",A232&lt;DATE($B$5,7,1)),A232,"")</f>
        <v/>
      </c>
    </row>
    <row r="233">
      <c r="A233" s="12" t="n">
        <v>46237</v>
      </c>
      <c r="B233" s="7">
        <f>TEXT(A233,"aaa")</f>
        <v/>
      </c>
      <c r="C233" s="7">
        <f>IF(OR(WEEKDAY(A233,2)&gt;5,COUNTIF('6_休日'!$A$4:$A$41,A233)&gt;0),0,1)</f>
        <v/>
      </c>
      <c r="D233" s="13">
        <f>INDEX('4_日の入り'!$B$4:$AX$368,215,$B$6)</f>
        <v/>
      </c>
      <c r="E233" s="13">
        <f>INDEX('5_薄明の終わり'!$B$4:$AX$368,215,$B$6)</f>
        <v/>
      </c>
      <c r="F233" s="7">
        <f>IF(ROUND($B$4*1440,0)&lt;ROUND(D233*1440,0),"沈む前",IF(ROUND($B$4*1440,0)&lt;ROUND(E233*1440,0),"薄明","暗い"))</f>
        <v/>
      </c>
      <c r="G233" s="10">
        <f>IF(ROUND(D233*1440,0)=ROUND($E$9*1440,0),A233,"")</f>
        <v/>
      </c>
      <c r="H233" s="10">
        <f>IF(AND(F233&lt;&gt;"沈む前",A233&gt;=DATE($B$5,7,1)),A233,"")</f>
        <v/>
      </c>
      <c r="I233" s="10">
        <f>IF(AND(F233&lt;&gt;"沈む前",A233&lt;DATE($B$5,7,1)),A233,"")</f>
        <v/>
      </c>
    </row>
    <row r="234">
      <c r="A234" s="12" t="n">
        <v>46238</v>
      </c>
      <c r="B234" s="7">
        <f>TEXT(A234,"aaa")</f>
        <v/>
      </c>
      <c r="C234" s="7">
        <f>IF(OR(WEEKDAY(A234,2)&gt;5,COUNTIF('6_休日'!$A$4:$A$41,A234)&gt;0),0,1)</f>
        <v/>
      </c>
      <c r="D234" s="13">
        <f>INDEX('4_日の入り'!$B$4:$AX$368,216,$B$6)</f>
        <v/>
      </c>
      <c r="E234" s="13">
        <f>INDEX('5_薄明の終わり'!$B$4:$AX$368,216,$B$6)</f>
        <v/>
      </c>
      <c r="F234" s="7">
        <f>IF(ROUND($B$4*1440,0)&lt;ROUND(D234*1440,0),"沈む前",IF(ROUND($B$4*1440,0)&lt;ROUND(E234*1440,0),"薄明","暗い"))</f>
        <v/>
      </c>
      <c r="G234" s="10">
        <f>IF(ROUND(D234*1440,0)=ROUND($E$9*1440,0),A234,"")</f>
        <v/>
      </c>
      <c r="H234" s="10">
        <f>IF(AND(F234&lt;&gt;"沈む前",A234&gt;=DATE($B$5,7,1)),A234,"")</f>
        <v/>
      </c>
      <c r="I234" s="10">
        <f>IF(AND(F234&lt;&gt;"沈む前",A234&lt;DATE($B$5,7,1)),A234,"")</f>
        <v/>
      </c>
    </row>
    <row r="235">
      <c r="A235" s="12" t="n">
        <v>46239</v>
      </c>
      <c r="B235" s="7">
        <f>TEXT(A235,"aaa")</f>
        <v/>
      </c>
      <c r="C235" s="7">
        <f>IF(OR(WEEKDAY(A235,2)&gt;5,COUNTIF('6_休日'!$A$4:$A$41,A235)&gt;0),0,1)</f>
        <v/>
      </c>
      <c r="D235" s="13">
        <f>INDEX('4_日の入り'!$B$4:$AX$368,217,$B$6)</f>
        <v/>
      </c>
      <c r="E235" s="13">
        <f>INDEX('5_薄明の終わり'!$B$4:$AX$368,217,$B$6)</f>
        <v/>
      </c>
      <c r="F235" s="7">
        <f>IF(ROUND($B$4*1440,0)&lt;ROUND(D235*1440,0),"沈む前",IF(ROUND($B$4*1440,0)&lt;ROUND(E235*1440,0),"薄明","暗い"))</f>
        <v/>
      </c>
      <c r="G235" s="10">
        <f>IF(ROUND(D235*1440,0)=ROUND($E$9*1440,0),A235,"")</f>
        <v/>
      </c>
      <c r="H235" s="10">
        <f>IF(AND(F235&lt;&gt;"沈む前",A235&gt;=DATE($B$5,7,1)),A235,"")</f>
        <v/>
      </c>
      <c r="I235" s="10">
        <f>IF(AND(F235&lt;&gt;"沈む前",A235&lt;DATE($B$5,7,1)),A235,"")</f>
        <v/>
      </c>
    </row>
    <row r="236">
      <c r="A236" s="12" t="n">
        <v>46240</v>
      </c>
      <c r="B236" s="7">
        <f>TEXT(A236,"aaa")</f>
        <v/>
      </c>
      <c r="C236" s="7">
        <f>IF(OR(WEEKDAY(A236,2)&gt;5,COUNTIF('6_休日'!$A$4:$A$41,A236)&gt;0),0,1)</f>
        <v/>
      </c>
      <c r="D236" s="13">
        <f>INDEX('4_日の入り'!$B$4:$AX$368,218,$B$6)</f>
        <v/>
      </c>
      <c r="E236" s="13">
        <f>INDEX('5_薄明の終わり'!$B$4:$AX$368,218,$B$6)</f>
        <v/>
      </c>
      <c r="F236" s="7">
        <f>IF(ROUND($B$4*1440,0)&lt;ROUND(D236*1440,0),"沈む前",IF(ROUND($B$4*1440,0)&lt;ROUND(E236*1440,0),"薄明","暗い"))</f>
        <v/>
      </c>
      <c r="G236" s="10">
        <f>IF(ROUND(D236*1440,0)=ROUND($E$9*1440,0),A236,"")</f>
        <v/>
      </c>
      <c r="H236" s="10">
        <f>IF(AND(F236&lt;&gt;"沈む前",A236&gt;=DATE($B$5,7,1)),A236,"")</f>
        <v/>
      </c>
      <c r="I236" s="10">
        <f>IF(AND(F236&lt;&gt;"沈む前",A236&lt;DATE($B$5,7,1)),A236,"")</f>
        <v/>
      </c>
    </row>
    <row r="237">
      <c r="A237" s="12" t="n">
        <v>46241</v>
      </c>
      <c r="B237" s="7">
        <f>TEXT(A237,"aaa")</f>
        <v/>
      </c>
      <c r="C237" s="7">
        <f>IF(OR(WEEKDAY(A237,2)&gt;5,COUNTIF('6_休日'!$A$4:$A$41,A237)&gt;0),0,1)</f>
        <v/>
      </c>
      <c r="D237" s="13">
        <f>INDEX('4_日の入り'!$B$4:$AX$368,219,$B$6)</f>
        <v/>
      </c>
      <c r="E237" s="13">
        <f>INDEX('5_薄明の終わり'!$B$4:$AX$368,219,$B$6)</f>
        <v/>
      </c>
      <c r="F237" s="7">
        <f>IF(ROUND($B$4*1440,0)&lt;ROUND(D237*1440,0),"沈む前",IF(ROUND($B$4*1440,0)&lt;ROUND(E237*1440,0),"薄明","暗い"))</f>
        <v/>
      </c>
      <c r="G237" s="10">
        <f>IF(ROUND(D237*1440,0)=ROUND($E$9*1440,0),A237,"")</f>
        <v/>
      </c>
      <c r="H237" s="10">
        <f>IF(AND(F237&lt;&gt;"沈む前",A237&gt;=DATE($B$5,7,1)),A237,"")</f>
        <v/>
      </c>
      <c r="I237" s="10">
        <f>IF(AND(F237&lt;&gt;"沈む前",A237&lt;DATE($B$5,7,1)),A237,"")</f>
        <v/>
      </c>
    </row>
    <row r="238">
      <c r="A238" s="12" t="n">
        <v>46242</v>
      </c>
      <c r="B238" s="7">
        <f>TEXT(A238,"aaa")</f>
        <v/>
      </c>
      <c r="C238" s="7">
        <f>IF(OR(WEEKDAY(A238,2)&gt;5,COUNTIF('6_休日'!$A$4:$A$41,A238)&gt;0),0,1)</f>
        <v/>
      </c>
      <c r="D238" s="13">
        <f>INDEX('4_日の入り'!$B$4:$AX$368,220,$B$6)</f>
        <v/>
      </c>
      <c r="E238" s="13">
        <f>INDEX('5_薄明の終わり'!$B$4:$AX$368,220,$B$6)</f>
        <v/>
      </c>
      <c r="F238" s="7">
        <f>IF(ROUND($B$4*1440,0)&lt;ROUND(D238*1440,0),"沈む前",IF(ROUND($B$4*1440,0)&lt;ROUND(E238*1440,0),"薄明","暗い"))</f>
        <v/>
      </c>
      <c r="G238" s="10">
        <f>IF(ROUND(D238*1440,0)=ROUND($E$9*1440,0),A238,"")</f>
        <v/>
      </c>
      <c r="H238" s="10">
        <f>IF(AND(F238&lt;&gt;"沈む前",A238&gt;=DATE($B$5,7,1)),A238,"")</f>
        <v/>
      </c>
      <c r="I238" s="10">
        <f>IF(AND(F238&lt;&gt;"沈む前",A238&lt;DATE($B$5,7,1)),A238,"")</f>
        <v/>
      </c>
    </row>
    <row r="239">
      <c r="A239" s="12" t="n">
        <v>46243</v>
      </c>
      <c r="B239" s="7">
        <f>TEXT(A239,"aaa")</f>
        <v/>
      </c>
      <c r="C239" s="7">
        <f>IF(OR(WEEKDAY(A239,2)&gt;5,COUNTIF('6_休日'!$A$4:$A$41,A239)&gt;0),0,1)</f>
        <v/>
      </c>
      <c r="D239" s="13">
        <f>INDEX('4_日の入り'!$B$4:$AX$368,221,$B$6)</f>
        <v/>
      </c>
      <c r="E239" s="13">
        <f>INDEX('5_薄明の終わり'!$B$4:$AX$368,221,$B$6)</f>
        <v/>
      </c>
      <c r="F239" s="7">
        <f>IF(ROUND($B$4*1440,0)&lt;ROUND(D239*1440,0),"沈む前",IF(ROUND($B$4*1440,0)&lt;ROUND(E239*1440,0),"薄明","暗い"))</f>
        <v/>
      </c>
      <c r="G239" s="10">
        <f>IF(ROUND(D239*1440,0)=ROUND($E$9*1440,0),A239,"")</f>
        <v/>
      </c>
      <c r="H239" s="10">
        <f>IF(AND(F239&lt;&gt;"沈む前",A239&gt;=DATE($B$5,7,1)),A239,"")</f>
        <v/>
      </c>
      <c r="I239" s="10">
        <f>IF(AND(F239&lt;&gt;"沈む前",A239&lt;DATE($B$5,7,1)),A239,"")</f>
        <v/>
      </c>
    </row>
    <row r="240">
      <c r="A240" s="12" t="n">
        <v>46244</v>
      </c>
      <c r="B240" s="7">
        <f>TEXT(A240,"aaa")</f>
        <v/>
      </c>
      <c r="C240" s="7">
        <f>IF(OR(WEEKDAY(A240,2)&gt;5,COUNTIF('6_休日'!$A$4:$A$41,A240)&gt;0),0,1)</f>
        <v/>
      </c>
      <c r="D240" s="13">
        <f>INDEX('4_日の入り'!$B$4:$AX$368,222,$B$6)</f>
        <v/>
      </c>
      <c r="E240" s="13">
        <f>INDEX('5_薄明の終わり'!$B$4:$AX$368,222,$B$6)</f>
        <v/>
      </c>
      <c r="F240" s="7">
        <f>IF(ROUND($B$4*1440,0)&lt;ROUND(D240*1440,0),"沈む前",IF(ROUND($B$4*1440,0)&lt;ROUND(E240*1440,0),"薄明","暗い"))</f>
        <v/>
      </c>
      <c r="G240" s="10">
        <f>IF(ROUND(D240*1440,0)=ROUND($E$9*1440,0),A240,"")</f>
        <v/>
      </c>
      <c r="H240" s="10">
        <f>IF(AND(F240&lt;&gt;"沈む前",A240&gt;=DATE($B$5,7,1)),A240,"")</f>
        <v/>
      </c>
      <c r="I240" s="10">
        <f>IF(AND(F240&lt;&gt;"沈む前",A240&lt;DATE($B$5,7,1)),A240,"")</f>
        <v/>
      </c>
    </row>
    <row r="241">
      <c r="A241" s="12" t="n">
        <v>46245</v>
      </c>
      <c r="B241" s="7">
        <f>TEXT(A241,"aaa")</f>
        <v/>
      </c>
      <c r="C241" s="7">
        <f>IF(OR(WEEKDAY(A241,2)&gt;5,COUNTIF('6_休日'!$A$4:$A$41,A241)&gt;0),0,1)</f>
        <v/>
      </c>
      <c r="D241" s="13">
        <f>INDEX('4_日の入り'!$B$4:$AX$368,223,$B$6)</f>
        <v/>
      </c>
      <c r="E241" s="13">
        <f>INDEX('5_薄明の終わり'!$B$4:$AX$368,223,$B$6)</f>
        <v/>
      </c>
      <c r="F241" s="7">
        <f>IF(ROUND($B$4*1440,0)&lt;ROUND(D241*1440,0),"沈む前",IF(ROUND($B$4*1440,0)&lt;ROUND(E241*1440,0),"薄明","暗い"))</f>
        <v/>
      </c>
      <c r="G241" s="10">
        <f>IF(ROUND(D241*1440,0)=ROUND($E$9*1440,0),A241,"")</f>
        <v/>
      </c>
      <c r="H241" s="10">
        <f>IF(AND(F241&lt;&gt;"沈む前",A241&gt;=DATE($B$5,7,1)),A241,"")</f>
        <v/>
      </c>
      <c r="I241" s="10">
        <f>IF(AND(F241&lt;&gt;"沈む前",A241&lt;DATE($B$5,7,1)),A241,"")</f>
        <v/>
      </c>
    </row>
    <row r="242">
      <c r="A242" s="12" t="n">
        <v>46246</v>
      </c>
      <c r="B242" s="7">
        <f>TEXT(A242,"aaa")</f>
        <v/>
      </c>
      <c r="C242" s="7">
        <f>IF(OR(WEEKDAY(A242,2)&gt;5,COUNTIF('6_休日'!$A$4:$A$41,A242)&gt;0),0,1)</f>
        <v/>
      </c>
      <c r="D242" s="13">
        <f>INDEX('4_日の入り'!$B$4:$AX$368,224,$B$6)</f>
        <v/>
      </c>
      <c r="E242" s="13">
        <f>INDEX('5_薄明の終わり'!$B$4:$AX$368,224,$B$6)</f>
        <v/>
      </c>
      <c r="F242" s="7">
        <f>IF(ROUND($B$4*1440,0)&lt;ROUND(D242*1440,0),"沈む前",IF(ROUND($B$4*1440,0)&lt;ROUND(E242*1440,0),"薄明","暗い"))</f>
        <v/>
      </c>
      <c r="G242" s="10">
        <f>IF(ROUND(D242*1440,0)=ROUND($E$9*1440,0),A242,"")</f>
        <v/>
      </c>
      <c r="H242" s="10">
        <f>IF(AND(F242&lt;&gt;"沈む前",A242&gt;=DATE($B$5,7,1)),A242,"")</f>
        <v/>
      </c>
      <c r="I242" s="10">
        <f>IF(AND(F242&lt;&gt;"沈む前",A242&lt;DATE($B$5,7,1)),A242,"")</f>
        <v/>
      </c>
    </row>
    <row r="243">
      <c r="A243" s="12" t="n">
        <v>46247</v>
      </c>
      <c r="B243" s="7">
        <f>TEXT(A243,"aaa")</f>
        <v/>
      </c>
      <c r="C243" s="7">
        <f>IF(OR(WEEKDAY(A243,2)&gt;5,COUNTIF('6_休日'!$A$4:$A$41,A243)&gt;0),0,1)</f>
        <v/>
      </c>
      <c r="D243" s="13">
        <f>INDEX('4_日の入り'!$B$4:$AX$368,225,$B$6)</f>
        <v/>
      </c>
      <c r="E243" s="13">
        <f>INDEX('5_薄明の終わり'!$B$4:$AX$368,225,$B$6)</f>
        <v/>
      </c>
      <c r="F243" s="7">
        <f>IF(ROUND($B$4*1440,0)&lt;ROUND(D243*1440,0),"沈む前",IF(ROUND($B$4*1440,0)&lt;ROUND(E243*1440,0),"薄明","暗い"))</f>
        <v/>
      </c>
      <c r="G243" s="10">
        <f>IF(ROUND(D243*1440,0)=ROUND($E$9*1440,0),A243,"")</f>
        <v/>
      </c>
      <c r="H243" s="10">
        <f>IF(AND(F243&lt;&gt;"沈む前",A243&gt;=DATE($B$5,7,1)),A243,"")</f>
        <v/>
      </c>
      <c r="I243" s="10">
        <f>IF(AND(F243&lt;&gt;"沈む前",A243&lt;DATE($B$5,7,1)),A243,"")</f>
        <v/>
      </c>
    </row>
    <row r="244">
      <c r="A244" s="12" t="n">
        <v>46248</v>
      </c>
      <c r="B244" s="7">
        <f>TEXT(A244,"aaa")</f>
        <v/>
      </c>
      <c r="C244" s="7">
        <f>IF(OR(WEEKDAY(A244,2)&gt;5,COUNTIF('6_休日'!$A$4:$A$41,A244)&gt;0),0,1)</f>
        <v/>
      </c>
      <c r="D244" s="13">
        <f>INDEX('4_日の入り'!$B$4:$AX$368,226,$B$6)</f>
        <v/>
      </c>
      <c r="E244" s="13">
        <f>INDEX('5_薄明の終わり'!$B$4:$AX$368,226,$B$6)</f>
        <v/>
      </c>
      <c r="F244" s="7">
        <f>IF(ROUND($B$4*1440,0)&lt;ROUND(D244*1440,0),"沈む前",IF(ROUND($B$4*1440,0)&lt;ROUND(E244*1440,0),"薄明","暗い"))</f>
        <v/>
      </c>
      <c r="G244" s="10">
        <f>IF(ROUND(D244*1440,0)=ROUND($E$9*1440,0),A244,"")</f>
        <v/>
      </c>
      <c r="H244" s="10">
        <f>IF(AND(F244&lt;&gt;"沈む前",A244&gt;=DATE($B$5,7,1)),A244,"")</f>
        <v/>
      </c>
      <c r="I244" s="10">
        <f>IF(AND(F244&lt;&gt;"沈む前",A244&lt;DATE($B$5,7,1)),A244,"")</f>
        <v/>
      </c>
    </row>
    <row r="245">
      <c r="A245" s="12" t="n">
        <v>46249</v>
      </c>
      <c r="B245" s="7">
        <f>TEXT(A245,"aaa")</f>
        <v/>
      </c>
      <c r="C245" s="7">
        <f>IF(OR(WEEKDAY(A245,2)&gt;5,COUNTIF('6_休日'!$A$4:$A$41,A245)&gt;0),0,1)</f>
        <v/>
      </c>
      <c r="D245" s="13">
        <f>INDEX('4_日の入り'!$B$4:$AX$368,227,$B$6)</f>
        <v/>
      </c>
      <c r="E245" s="13">
        <f>INDEX('5_薄明の終わり'!$B$4:$AX$368,227,$B$6)</f>
        <v/>
      </c>
      <c r="F245" s="7">
        <f>IF(ROUND($B$4*1440,0)&lt;ROUND(D245*1440,0),"沈む前",IF(ROUND($B$4*1440,0)&lt;ROUND(E245*1440,0),"薄明","暗い"))</f>
        <v/>
      </c>
      <c r="G245" s="10">
        <f>IF(ROUND(D245*1440,0)=ROUND($E$9*1440,0),A245,"")</f>
        <v/>
      </c>
      <c r="H245" s="10">
        <f>IF(AND(F245&lt;&gt;"沈む前",A245&gt;=DATE($B$5,7,1)),A245,"")</f>
        <v/>
      </c>
      <c r="I245" s="10">
        <f>IF(AND(F245&lt;&gt;"沈む前",A245&lt;DATE($B$5,7,1)),A245,"")</f>
        <v/>
      </c>
    </row>
    <row r="246">
      <c r="A246" s="12" t="n">
        <v>46250</v>
      </c>
      <c r="B246" s="7">
        <f>TEXT(A246,"aaa")</f>
        <v/>
      </c>
      <c r="C246" s="7">
        <f>IF(OR(WEEKDAY(A246,2)&gt;5,COUNTIF('6_休日'!$A$4:$A$41,A246)&gt;0),0,1)</f>
        <v/>
      </c>
      <c r="D246" s="13">
        <f>INDEX('4_日の入り'!$B$4:$AX$368,228,$B$6)</f>
        <v/>
      </c>
      <c r="E246" s="13">
        <f>INDEX('5_薄明の終わり'!$B$4:$AX$368,228,$B$6)</f>
        <v/>
      </c>
      <c r="F246" s="7">
        <f>IF(ROUND($B$4*1440,0)&lt;ROUND(D246*1440,0),"沈む前",IF(ROUND($B$4*1440,0)&lt;ROUND(E246*1440,0),"薄明","暗い"))</f>
        <v/>
      </c>
      <c r="G246" s="10">
        <f>IF(ROUND(D246*1440,0)=ROUND($E$9*1440,0),A246,"")</f>
        <v/>
      </c>
      <c r="H246" s="10">
        <f>IF(AND(F246&lt;&gt;"沈む前",A246&gt;=DATE($B$5,7,1)),A246,"")</f>
        <v/>
      </c>
      <c r="I246" s="10">
        <f>IF(AND(F246&lt;&gt;"沈む前",A246&lt;DATE($B$5,7,1)),A246,"")</f>
        <v/>
      </c>
    </row>
    <row r="247">
      <c r="A247" s="12" t="n">
        <v>46251</v>
      </c>
      <c r="B247" s="7">
        <f>TEXT(A247,"aaa")</f>
        <v/>
      </c>
      <c r="C247" s="7">
        <f>IF(OR(WEEKDAY(A247,2)&gt;5,COUNTIF('6_休日'!$A$4:$A$41,A247)&gt;0),0,1)</f>
        <v/>
      </c>
      <c r="D247" s="13">
        <f>INDEX('4_日の入り'!$B$4:$AX$368,229,$B$6)</f>
        <v/>
      </c>
      <c r="E247" s="13">
        <f>INDEX('5_薄明の終わり'!$B$4:$AX$368,229,$B$6)</f>
        <v/>
      </c>
      <c r="F247" s="7">
        <f>IF(ROUND($B$4*1440,0)&lt;ROUND(D247*1440,0),"沈む前",IF(ROUND($B$4*1440,0)&lt;ROUND(E247*1440,0),"薄明","暗い"))</f>
        <v/>
      </c>
      <c r="G247" s="10">
        <f>IF(ROUND(D247*1440,0)=ROUND($E$9*1440,0),A247,"")</f>
        <v/>
      </c>
      <c r="H247" s="10">
        <f>IF(AND(F247&lt;&gt;"沈む前",A247&gt;=DATE($B$5,7,1)),A247,"")</f>
        <v/>
      </c>
      <c r="I247" s="10">
        <f>IF(AND(F247&lt;&gt;"沈む前",A247&lt;DATE($B$5,7,1)),A247,"")</f>
        <v/>
      </c>
    </row>
    <row r="248">
      <c r="A248" s="12" t="n">
        <v>46252</v>
      </c>
      <c r="B248" s="7">
        <f>TEXT(A248,"aaa")</f>
        <v/>
      </c>
      <c r="C248" s="7">
        <f>IF(OR(WEEKDAY(A248,2)&gt;5,COUNTIF('6_休日'!$A$4:$A$41,A248)&gt;0),0,1)</f>
        <v/>
      </c>
      <c r="D248" s="13">
        <f>INDEX('4_日の入り'!$B$4:$AX$368,230,$B$6)</f>
        <v/>
      </c>
      <c r="E248" s="13">
        <f>INDEX('5_薄明の終わり'!$B$4:$AX$368,230,$B$6)</f>
        <v/>
      </c>
      <c r="F248" s="7">
        <f>IF(ROUND($B$4*1440,0)&lt;ROUND(D248*1440,0),"沈む前",IF(ROUND($B$4*1440,0)&lt;ROUND(E248*1440,0),"薄明","暗い"))</f>
        <v/>
      </c>
      <c r="G248" s="10">
        <f>IF(ROUND(D248*1440,0)=ROUND($E$9*1440,0),A248,"")</f>
        <v/>
      </c>
      <c r="H248" s="10">
        <f>IF(AND(F248&lt;&gt;"沈む前",A248&gt;=DATE($B$5,7,1)),A248,"")</f>
        <v/>
      </c>
      <c r="I248" s="10">
        <f>IF(AND(F248&lt;&gt;"沈む前",A248&lt;DATE($B$5,7,1)),A248,"")</f>
        <v/>
      </c>
    </row>
    <row r="249">
      <c r="A249" s="12" t="n">
        <v>46253</v>
      </c>
      <c r="B249" s="7">
        <f>TEXT(A249,"aaa")</f>
        <v/>
      </c>
      <c r="C249" s="7">
        <f>IF(OR(WEEKDAY(A249,2)&gt;5,COUNTIF('6_休日'!$A$4:$A$41,A249)&gt;0),0,1)</f>
        <v/>
      </c>
      <c r="D249" s="13">
        <f>INDEX('4_日の入り'!$B$4:$AX$368,231,$B$6)</f>
        <v/>
      </c>
      <c r="E249" s="13">
        <f>INDEX('5_薄明の終わり'!$B$4:$AX$368,231,$B$6)</f>
        <v/>
      </c>
      <c r="F249" s="7">
        <f>IF(ROUND($B$4*1440,0)&lt;ROUND(D249*1440,0),"沈む前",IF(ROUND($B$4*1440,0)&lt;ROUND(E249*1440,0),"薄明","暗い"))</f>
        <v/>
      </c>
      <c r="G249" s="10">
        <f>IF(ROUND(D249*1440,0)=ROUND($E$9*1440,0),A249,"")</f>
        <v/>
      </c>
      <c r="H249" s="10">
        <f>IF(AND(F249&lt;&gt;"沈む前",A249&gt;=DATE($B$5,7,1)),A249,"")</f>
        <v/>
      </c>
      <c r="I249" s="10">
        <f>IF(AND(F249&lt;&gt;"沈む前",A249&lt;DATE($B$5,7,1)),A249,"")</f>
        <v/>
      </c>
    </row>
    <row r="250">
      <c r="A250" s="12" t="n">
        <v>46254</v>
      </c>
      <c r="B250" s="7">
        <f>TEXT(A250,"aaa")</f>
        <v/>
      </c>
      <c r="C250" s="7">
        <f>IF(OR(WEEKDAY(A250,2)&gt;5,COUNTIF('6_休日'!$A$4:$A$41,A250)&gt;0),0,1)</f>
        <v/>
      </c>
      <c r="D250" s="13">
        <f>INDEX('4_日の入り'!$B$4:$AX$368,232,$B$6)</f>
        <v/>
      </c>
      <c r="E250" s="13">
        <f>INDEX('5_薄明の終わり'!$B$4:$AX$368,232,$B$6)</f>
        <v/>
      </c>
      <c r="F250" s="7">
        <f>IF(ROUND($B$4*1440,0)&lt;ROUND(D250*1440,0),"沈む前",IF(ROUND($B$4*1440,0)&lt;ROUND(E250*1440,0),"薄明","暗い"))</f>
        <v/>
      </c>
      <c r="G250" s="10">
        <f>IF(ROUND(D250*1440,0)=ROUND($E$9*1440,0),A250,"")</f>
        <v/>
      </c>
      <c r="H250" s="10">
        <f>IF(AND(F250&lt;&gt;"沈む前",A250&gt;=DATE($B$5,7,1)),A250,"")</f>
        <v/>
      </c>
      <c r="I250" s="10">
        <f>IF(AND(F250&lt;&gt;"沈む前",A250&lt;DATE($B$5,7,1)),A250,"")</f>
        <v/>
      </c>
    </row>
    <row r="251">
      <c r="A251" s="12" t="n">
        <v>46255</v>
      </c>
      <c r="B251" s="7">
        <f>TEXT(A251,"aaa")</f>
        <v/>
      </c>
      <c r="C251" s="7">
        <f>IF(OR(WEEKDAY(A251,2)&gt;5,COUNTIF('6_休日'!$A$4:$A$41,A251)&gt;0),0,1)</f>
        <v/>
      </c>
      <c r="D251" s="13">
        <f>INDEX('4_日の入り'!$B$4:$AX$368,233,$B$6)</f>
        <v/>
      </c>
      <c r="E251" s="13">
        <f>INDEX('5_薄明の終わり'!$B$4:$AX$368,233,$B$6)</f>
        <v/>
      </c>
      <c r="F251" s="7">
        <f>IF(ROUND($B$4*1440,0)&lt;ROUND(D251*1440,0),"沈む前",IF(ROUND($B$4*1440,0)&lt;ROUND(E251*1440,0),"薄明","暗い"))</f>
        <v/>
      </c>
      <c r="G251" s="10">
        <f>IF(ROUND(D251*1440,0)=ROUND($E$9*1440,0),A251,"")</f>
        <v/>
      </c>
      <c r="H251" s="10">
        <f>IF(AND(F251&lt;&gt;"沈む前",A251&gt;=DATE($B$5,7,1)),A251,"")</f>
        <v/>
      </c>
      <c r="I251" s="10">
        <f>IF(AND(F251&lt;&gt;"沈む前",A251&lt;DATE($B$5,7,1)),A251,"")</f>
        <v/>
      </c>
    </row>
    <row r="252">
      <c r="A252" s="12" t="n">
        <v>46256</v>
      </c>
      <c r="B252" s="7">
        <f>TEXT(A252,"aaa")</f>
        <v/>
      </c>
      <c r="C252" s="7">
        <f>IF(OR(WEEKDAY(A252,2)&gt;5,COUNTIF('6_休日'!$A$4:$A$41,A252)&gt;0),0,1)</f>
        <v/>
      </c>
      <c r="D252" s="13">
        <f>INDEX('4_日の入り'!$B$4:$AX$368,234,$B$6)</f>
        <v/>
      </c>
      <c r="E252" s="13">
        <f>INDEX('5_薄明の終わり'!$B$4:$AX$368,234,$B$6)</f>
        <v/>
      </c>
      <c r="F252" s="7">
        <f>IF(ROUND($B$4*1440,0)&lt;ROUND(D252*1440,0),"沈む前",IF(ROUND($B$4*1440,0)&lt;ROUND(E252*1440,0),"薄明","暗い"))</f>
        <v/>
      </c>
      <c r="G252" s="10">
        <f>IF(ROUND(D252*1440,0)=ROUND($E$9*1440,0),A252,"")</f>
        <v/>
      </c>
      <c r="H252" s="10">
        <f>IF(AND(F252&lt;&gt;"沈む前",A252&gt;=DATE($B$5,7,1)),A252,"")</f>
        <v/>
      </c>
      <c r="I252" s="10">
        <f>IF(AND(F252&lt;&gt;"沈む前",A252&lt;DATE($B$5,7,1)),A252,"")</f>
        <v/>
      </c>
    </row>
    <row r="253">
      <c r="A253" s="12" t="n">
        <v>46257</v>
      </c>
      <c r="B253" s="7">
        <f>TEXT(A253,"aaa")</f>
        <v/>
      </c>
      <c r="C253" s="7">
        <f>IF(OR(WEEKDAY(A253,2)&gt;5,COUNTIF('6_休日'!$A$4:$A$41,A253)&gt;0),0,1)</f>
        <v/>
      </c>
      <c r="D253" s="13">
        <f>INDEX('4_日の入り'!$B$4:$AX$368,235,$B$6)</f>
        <v/>
      </c>
      <c r="E253" s="13">
        <f>INDEX('5_薄明の終わり'!$B$4:$AX$368,235,$B$6)</f>
        <v/>
      </c>
      <c r="F253" s="7">
        <f>IF(ROUND($B$4*1440,0)&lt;ROUND(D253*1440,0),"沈む前",IF(ROUND($B$4*1440,0)&lt;ROUND(E253*1440,0),"薄明","暗い"))</f>
        <v/>
      </c>
      <c r="G253" s="10">
        <f>IF(ROUND(D253*1440,0)=ROUND($E$9*1440,0),A253,"")</f>
        <v/>
      </c>
      <c r="H253" s="10">
        <f>IF(AND(F253&lt;&gt;"沈む前",A253&gt;=DATE($B$5,7,1)),A253,"")</f>
        <v/>
      </c>
      <c r="I253" s="10">
        <f>IF(AND(F253&lt;&gt;"沈む前",A253&lt;DATE($B$5,7,1)),A253,"")</f>
        <v/>
      </c>
    </row>
    <row r="254">
      <c r="A254" s="12" t="n">
        <v>46258</v>
      </c>
      <c r="B254" s="7">
        <f>TEXT(A254,"aaa")</f>
        <v/>
      </c>
      <c r="C254" s="7">
        <f>IF(OR(WEEKDAY(A254,2)&gt;5,COUNTIF('6_休日'!$A$4:$A$41,A254)&gt;0),0,1)</f>
        <v/>
      </c>
      <c r="D254" s="13">
        <f>INDEX('4_日の入り'!$B$4:$AX$368,236,$B$6)</f>
        <v/>
      </c>
      <c r="E254" s="13">
        <f>INDEX('5_薄明の終わり'!$B$4:$AX$368,236,$B$6)</f>
        <v/>
      </c>
      <c r="F254" s="7">
        <f>IF(ROUND($B$4*1440,0)&lt;ROUND(D254*1440,0),"沈む前",IF(ROUND($B$4*1440,0)&lt;ROUND(E254*1440,0),"薄明","暗い"))</f>
        <v/>
      </c>
      <c r="G254" s="10">
        <f>IF(ROUND(D254*1440,0)=ROUND($E$9*1440,0),A254,"")</f>
        <v/>
      </c>
      <c r="H254" s="10">
        <f>IF(AND(F254&lt;&gt;"沈む前",A254&gt;=DATE($B$5,7,1)),A254,"")</f>
        <v/>
      </c>
      <c r="I254" s="10">
        <f>IF(AND(F254&lt;&gt;"沈む前",A254&lt;DATE($B$5,7,1)),A254,"")</f>
        <v/>
      </c>
    </row>
    <row r="255">
      <c r="A255" s="12" t="n">
        <v>46259</v>
      </c>
      <c r="B255" s="7">
        <f>TEXT(A255,"aaa")</f>
        <v/>
      </c>
      <c r="C255" s="7">
        <f>IF(OR(WEEKDAY(A255,2)&gt;5,COUNTIF('6_休日'!$A$4:$A$41,A255)&gt;0),0,1)</f>
        <v/>
      </c>
      <c r="D255" s="13">
        <f>INDEX('4_日の入り'!$B$4:$AX$368,237,$B$6)</f>
        <v/>
      </c>
      <c r="E255" s="13">
        <f>INDEX('5_薄明の終わり'!$B$4:$AX$368,237,$B$6)</f>
        <v/>
      </c>
      <c r="F255" s="7">
        <f>IF(ROUND($B$4*1440,0)&lt;ROUND(D255*1440,0),"沈む前",IF(ROUND($B$4*1440,0)&lt;ROUND(E255*1440,0),"薄明","暗い"))</f>
        <v/>
      </c>
      <c r="G255" s="10">
        <f>IF(ROUND(D255*1440,0)=ROUND($E$9*1440,0),A255,"")</f>
        <v/>
      </c>
      <c r="H255" s="10">
        <f>IF(AND(F255&lt;&gt;"沈む前",A255&gt;=DATE($B$5,7,1)),A255,"")</f>
        <v/>
      </c>
      <c r="I255" s="10">
        <f>IF(AND(F255&lt;&gt;"沈む前",A255&lt;DATE($B$5,7,1)),A255,"")</f>
        <v/>
      </c>
    </row>
    <row r="256">
      <c r="A256" s="12" t="n">
        <v>46260</v>
      </c>
      <c r="B256" s="7">
        <f>TEXT(A256,"aaa")</f>
        <v/>
      </c>
      <c r="C256" s="7">
        <f>IF(OR(WEEKDAY(A256,2)&gt;5,COUNTIF('6_休日'!$A$4:$A$41,A256)&gt;0),0,1)</f>
        <v/>
      </c>
      <c r="D256" s="13">
        <f>INDEX('4_日の入り'!$B$4:$AX$368,238,$B$6)</f>
        <v/>
      </c>
      <c r="E256" s="13">
        <f>INDEX('5_薄明の終わり'!$B$4:$AX$368,238,$B$6)</f>
        <v/>
      </c>
      <c r="F256" s="7">
        <f>IF(ROUND($B$4*1440,0)&lt;ROUND(D256*1440,0),"沈む前",IF(ROUND($B$4*1440,0)&lt;ROUND(E256*1440,0),"薄明","暗い"))</f>
        <v/>
      </c>
      <c r="G256" s="10">
        <f>IF(ROUND(D256*1440,0)=ROUND($E$9*1440,0),A256,"")</f>
        <v/>
      </c>
      <c r="H256" s="10">
        <f>IF(AND(F256&lt;&gt;"沈む前",A256&gt;=DATE($B$5,7,1)),A256,"")</f>
        <v/>
      </c>
      <c r="I256" s="10">
        <f>IF(AND(F256&lt;&gt;"沈む前",A256&lt;DATE($B$5,7,1)),A256,"")</f>
        <v/>
      </c>
    </row>
    <row r="257">
      <c r="A257" s="12" t="n">
        <v>46261</v>
      </c>
      <c r="B257" s="7">
        <f>TEXT(A257,"aaa")</f>
        <v/>
      </c>
      <c r="C257" s="7">
        <f>IF(OR(WEEKDAY(A257,2)&gt;5,COUNTIF('6_休日'!$A$4:$A$41,A257)&gt;0),0,1)</f>
        <v/>
      </c>
      <c r="D257" s="13">
        <f>INDEX('4_日の入り'!$B$4:$AX$368,239,$B$6)</f>
        <v/>
      </c>
      <c r="E257" s="13">
        <f>INDEX('5_薄明の終わり'!$B$4:$AX$368,239,$B$6)</f>
        <v/>
      </c>
      <c r="F257" s="7">
        <f>IF(ROUND($B$4*1440,0)&lt;ROUND(D257*1440,0),"沈む前",IF(ROUND($B$4*1440,0)&lt;ROUND(E257*1440,0),"薄明","暗い"))</f>
        <v/>
      </c>
      <c r="G257" s="10">
        <f>IF(ROUND(D257*1440,0)=ROUND($E$9*1440,0),A257,"")</f>
        <v/>
      </c>
      <c r="H257" s="10">
        <f>IF(AND(F257&lt;&gt;"沈む前",A257&gt;=DATE($B$5,7,1)),A257,"")</f>
        <v/>
      </c>
      <c r="I257" s="10">
        <f>IF(AND(F257&lt;&gt;"沈む前",A257&lt;DATE($B$5,7,1)),A257,"")</f>
        <v/>
      </c>
    </row>
    <row r="258">
      <c r="A258" s="12" t="n">
        <v>46262</v>
      </c>
      <c r="B258" s="7">
        <f>TEXT(A258,"aaa")</f>
        <v/>
      </c>
      <c r="C258" s="7">
        <f>IF(OR(WEEKDAY(A258,2)&gt;5,COUNTIF('6_休日'!$A$4:$A$41,A258)&gt;0),0,1)</f>
        <v/>
      </c>
      <c r="D258" s="13">
        <f>INDEX('4_日の入り'!$B$4:$AX$368,240,$B$6)</f>
        <v/>
      </c>
      <c r="E258" s="13">
        <f>INDEX('5_薄明の終わり'!$B$4:$AX$368,240,$B$6)</f>
        <v/>
      </c>
      <c r="F258" s="7">
        <f>IF(ROUND($B$4*1440,0)&lt;ROUND(D258*1440,0),"沈む前",IF(ROUND($B$4*1440,0)&lt;ROUND(E258*1440,0),"薄明","暗い"))</f>
        <v/>
      </c>
      <c r="G258" s="10">
        <f>IF(ROUND(D258*1440,0)=ROUND($E$9*1440,0),A258,"")</f>
        <v/>
      </c>
      <c r="H258" s="10">
        <f>IF(AND(F258&lt;&gt;"沈む前",A258&gt;=DATE($B$5,7,1)),A258,"")</f>
        <v/>
      </c>
      <c r="I258" s="10">
        <f>IF(AND(F258&lt;&gt;"沈む前",A258&lt;DATE($B$5,7,1)),A258,"")</f>
        <v/>
      </c>
    </row>
    <row r="259">
      <c r="A259" s="12" t="n">
        <v>46263</v>
      </c>
      <c r="B259" s="7">
        <f>TEXT(A259,"aaa")</f>
        <v/>
      </c>
      <c r="C259" s="7">
        <f>IF(OR(WEEKDAY(A259,2)&gt;5,COUNTIF('6_休日'!$A$4:$A$41,A259)&gt;0),0,1)</f>
        <v/>
      </c>
      <c r="D259" s="13">
        <f>INDEX('4_日の入り'!$B$4:$AX$368,241,$B$6)</f>
        <v/>
      </c>
      <c r="E259" s="13">
        <f>INDEX('5_薄明の終わり'!$B$4:$AX$368,241,$B$6)</f>
        <v/>
      </c>
      <c r="F259" s="7">
        <f>IF(ROUND($B$4*1440,0)&lt;ROUND(D259*1440,0),"沈む前",IF(ROUND($B$4*1440,0)&lt;ROUND(E259*1440,0),"薄明","暗い"))</f>
        <v/>
      </c>
      <c r="G259" s="10">
        <f>IF(ROUND(D259*1440,0)=ROUND($E$9*1440,0),A259,"")</f>
        <v/>
      </c>
      <c r="H259" s="10">
        <f>IF(AND(F259&lt;&gt;"沈む前",A259&gt;=DATE($B$5,7,1)),A259,"")</f>
        <v/>
      </c>
      <c r="I259" s="10">
        <f>IF(AND(F259&lt;&gt;"沈む前",A259&lt;DATE($B$5,7,1)),A259,"")</f>
        <v/>
      </c>
    </row>
    <row r="260">
      <c r="A260" s="12" t="n">
        <v>46264</v>
      </c>
      <c r="B260" s="7">
        <f>TEXT(A260,"aaa")</f>
        <v/>
      </c>
      <c r="C260" s="7">
        <f>IF(OR(WEEKDAY(A260,2)&gt;5,COUNTIF('6_休日'!$A$4:$A$41,A260)&gt;0),0,1)</f>
        <v/>
      </c>
      <c r="D260" s="13">
        <f>INDEX('4_日の入り'!$B$4:$AX$368,242,$B$6)</f>
        <v/>
      </c>
      <c r="E260" s="13">
        <f>INDEX('5_薄明の終わり'!$B$4:$AX$368,242,$B$6)</f>
        <v/>
      </c>
      <c r="F260" s="7">
        <f>IF(ROUND($B$4*1440,0)&lt;ROUND(D260*1440,0),"沈む前",IF(ROUND($B$4*1440,0)&lt;ROUND(E260*1440,0),"薄明","暗い"))</f>
        <v/>
      </c>
      <c r="G260" s="10">
        <f>IF(ROUND(D260*1440,0)=ROUND($E$9*1440,0),A260,"")</f>
        <v/>
      </c>
      <c r="H260" s="10">
        <f>IF(AND(F260&lt;&gt;"沈む前",A260&gt;=DATE($B$5,7,1)),A260,"")</f>
        <v/>
      </c>
      <c r="I260" s="10">
        <f>IF(AND(F260&lt;&gt;"沈む前",A260&lt;DATE($B$5,7,1)),A260,"")</f>
        <v/>
      </c>
    </row>
    <row r="261">
      <c r="A261" s="12" t="n">
        <v>46265</v>
      </c>
      <c r="B261" s="7">
        <f>TEXT(A261,"aaa")</f>
        <v/>
      </c>
      <c r="C261" s="7">
        <f>IF(OR(WEEKDAY(A261,2)&gt;5,COUNTIF('6_休日'!$A$4:$A$41,A261)&gt;0),0,1)</f>
        <v/>
      </c>
      <c r="D261" s="13">
        <f>INDEX('4_日の入り'!$B$4:$AX$368,243,$B$6)</f>
        <v/>
      </c>
      <c r="E261" s="13">
        <f>INDEX('5_薄明の終わり'!$B$4:$AX$368,243,$B$6)</f>
        <v/>
      </c>
      <c r="F261" s="7">
        <f>IF(ROUND($B$4*1440,0)&lt;ROUND(D261*1440,0),"沈む前",IF(ROUND($B$4*1440,0)&lt;ROUND(E261*1440,0),"薄明","暗い"))</f>
        <v/>
      </c>
      <c r="G261" s="10">
        <f>IF(ROUND(D261*1440,0)=ROUND($E$9*1440,0),A261,"")</f>
        <v/>
      </c>
      <c r="H261" s="10">
        <f>IF(AND(F261&lt;&gt;"沈む前",A261&gt;=DATE($B$5,7,1)),A261,"")</f>
        <v/>
      </c>
      <c r="I261" s="10">
        <f>IF(AND(F261&lt;&gt;"沈む前",A261&lt;DATE($B$5,7,1)),A261,"")</f>
        <v/>
      </c>
    </row>
    <row r="262">
      <c r="A262" s="12" t="n">
        <v>46266</v>
      </c>
      <c r="B262" s="7">
        <f>TEXT(A262,"aaa")</f>
        <v/>
      </c>
      <c r="C262" s="7">
        <f>IF(OR(WEEKDAY(A262,2)&gt;5,COUNTIF('6_休日'!$A$4:$A$41,A262)&gt;0),0,1)</f>
        <v/>
      </c>
      <c r="D262" s="13">
        <f>INDEX('4_日の入り'!$B$4:$AX$368,244,$B$6)</f>
        <v/>
      </c>
      <c r="E262" s="13">
        <f>INDEX('5_薄明の終わり'!$B$4:$AX$368,244,$B$6)</f>
        <v/>
      </c>
      <c r="F262" s="7">
        <f>IF(ROUND($B$4*1440,0)&lt;ROUND(D262*1440,0),"沈む前",IF(ROUND($B$4*1440,0)&lt;ROUND(E262*1440,0),"薄明","暗い"))</f>
        <v/>
      </c>
      <c r="G262" s="10">
        <f>IF(ROUND(D262*1440,0)=ROUND($E$9*1440,0),A262,"")</f>
        <v/>
      </c>
      <c r="H262" s="10">
        <f>IF(AND(F262&lt;&gt;"沈む前",A262&gt;=DATE($B$5,7,1)),A262,"")</f>
        <v/>
      </c>
      <c r="I262" s="10">
        <f>IF(AND(F262&lt;&gt;"沈む前",A262&lt;DATE($B$5,7,1)),A262,"")</f>
        <v/>
      </c>
    </row>
    <row r="263">
      <c r="A263" s="12" t="n">
        <v>46267</v>
      </c>
      <c r="B263" s="7">
        <f>TEXT(A263,"aaa")</f>
        <v/>
      </c>
      <c r="C263" s="7">
        <f>IF(OR(WEEKDAY(A263,2)&gt;5,COUNTIF('6_休日'!$A$4:$A$41,A263)&gt;0),0,1)</f>
        <v/>
      </c>
      <c r="D263" s="13">
        <f>INDEX('4_日の入り'!$B$4:$AX$368,245,$B$6)</f>
        <v/>
      </c>
      <c r="E263" s="13">
        <f>INDEX('5_薄明の終わり'!$B$4:$AX$368,245,$B$6)</f>
        <v/>
      </c>
      <c r="F263" s="7">
        <f>IF(ROUND($B$4*1440,0)&lt;ROUND(D263*1440,0),"沈む前",IF(ROUND($B$4*1440,0)&lt;ROUND(E263*1440,0),"薄明","暗い"))</f>
        <v/>
      </c>
      <c r="G263" s="10">
        <f>IF(ROUND(D263*1440,0)=ROUND($E$9*1440,0),A263,"")</f>
        <v/>
      </c>
      <c r="H263" s="10">
        <f>IF(AND(F263&lt;&gt;"沈む前",A263&gt;=DATE($B$5,7,1)),A263,"")</f>
        <v/>
      </c>
      <c r="I263" s="10">
        <f>IF(AND(F263&lt;&gt;"沈む前",A263&lt;DATE($B$5,7,1)),A263,"")</f>
        <v/>
      </c>
    </row>
    <row r="264">
      <c r="A264" s="12" t="n">
        <v>46268</v>
      </c>
      <c r="B264" s="7">
        <f>TEXT(A264,"aaa")</f>
        <v/>
      </c>
      <c r="C264" s="7">
        <f>IF(OR(WEEKDAY(A264,2)&gt;5,COUNTIF('6_休日'!$A$4:$A$41,A264)&gt;0),0,1)</f>
        <v/>
      </c>
      <c r="D264" s="13">
        <f>INDEX('4_日の入り'!$B$4:$AX$368,246,$B$6)</f>
        <v/>
      </c>
      <c r="E264" s="13">
        <f>INDEX('5_薄明の終わり'!$B$4:$AX$368,246,$B$6)</f>
        <v/>
      </c>
      <c r="F264" s="7">
        <f>IF(ROUND($B$4*1440,0)&lt;ROUND(D264*1440,0),"沈む前",IF(ROUND($B$4*1440,0)&lt;ROUND(E264*1440,0),"薄明","暗い"))</f>
        <v/>
      </c>
      <c r="G264" s="10">
        <f>IF(ROUND(D264*1440,0)=ROUND($E$9*1440,0),A264,"")</f>
        <v/>
      </c>
      <c r="H264" s="10">
        <f>IF(AND(F264&lt;&gt;"沈む前",A264&gt;=DATE($B$5,7,1)),A264,"")</f>
        <v/>
      </c>
      <c r="I264" s="10">
        <f>IF(AND(F264&lt;&gt;"沈む前",A264&lt;DATE($B$5,7,1)),A264,"")</f>
        <v/>
      </c>
    </row>
    <row r="265">
      <c r="A265" s="12" t="n">
        <v>46269</v>
      </c>
      <c r="B265" s="7">
        <f>TEXT(A265,"aaa")</f>
        <v/>
      </c>
      <c r="C265" s="7">
        <f>IF(OR(WEEKDAY(A265,2)&gt;5,COUNTIF('6_休日'!$A$4:$A$41,A265)&gt;0),0,1)</f>
        <v/>
      </c>
      <c r="D265" s="13">
        <f>INDEX('4_日の入り'!$B$4:$AX$368,247,$B$6)</f>
        <v/>
      </c>
      <c r="E265" s="13">
        <f>INDEX('5_薄明の終わり'!$B$4:$AX$368,247,$B$6)</f>
        <v/>
      </c>
      <c r="F265" s="7">
        <f>IF(ROUND($B$4*1440,0)&lt;ROUND(D265*1440,0),"沈む前",IF(ROUND($B$4*1440,0)&lt;ROUND(E265*1440,0),"薄明","暗い"))</f>
        <v/>
      </c>
      <c r="G265" s="10">
        <f>IF(ROUND(D265*1440,0)=ROUND($E$9*1440,0),A265,"")</f>
        <v/>
      </c>
      <c r="H265" s="10">
        <f>IF(AND(F265&lt;&gt;"沈む前",A265&gt;=DATE($B$5,7,1)),A265,"")</f>
        <v/>
      </c>
      <c r="I265" s="10">
        <f>IF(AND(F265&lt;&gt;"沈む前",A265&lt;DATE($B$5,7,1)),A265,"")</f>
        <v/>
      </c>
    </row>
    <row r="266">
      <c r="A266" s="12" t="n">
        <v>46270</v>
      </c>
      <c r="B266" s="7">
        <f>TEXT(A266,"aaa")</f>
        <v/>
      </c>
      <c r="C266" s="7">
        <f>IF(OR(WEEKDAY(A266,2)&gt;5,COUNTIF('6_休日'!$A$4:$A$41,A266)&gt;0),0,1)</f>
        <v/>
      </c>
      <c r="D266" s="13">
        <f>INDEX('4_日の入り'!$B$4:$AX$368,248,$B$6)</f>
        <v/>
      </c>
      <c r="E266" s="13">
        <f>INDEX('5_薄明の終わり'!$B$4:$AX$368,248,$B$6)</f>
        <v/>
      </c>
      <c r="F266" s="7">
        <f>IF(ROUND($B$4*1440,0)&lt;ROUND(D266*1440,0),"沈む前",IF(ROUND($B$4*1440,0)&lt;ROUND(E266*1440,0),"薄明","暗い"))</f>
        <v/>
      </c>
      <c r="G266" s="10">
        <f>IF(ROUND(D266*1440,0)=ROUND($E$9*1440,0),A266,"")</f>
        <v/>
      </c>
      <c r="H266" s="10">
        <f>IF(AND(F266&lt;&gt;"沈む前",A266&gt;=DATE($B$5,7,1)),A266,"")</f>
        <v/>
      </c>
      <c r="I266" s="10">
        <f>IF(AND(F266&lt;&gt;"沈む前",A266&lt;DATE($B$5,7,1)),A266,"")</f>
        <v/>
      </c>
    </row>
    <row r="267">
      <c r="A267" s="12" t="n">
        <v>46271</v>
      </c>
      <c r="B267" s="7">
        <f>TEXT(A267,"aaa")</f>
        <v/>
      </c>
      <c r="C267" s="7">
        <f>IF(OR(WEEKDAY(A267,2)&gt;5,COUNTIF('6_休日'!$A$4:$A$41,A267)&gt;0),0,1)</f>
        <v/>
      </c>
      <c r="D267" s="13">
        <f>INDEX('4_日の入り'!$B$4:$AX$368,249,$B$6)</f>
        <v/>
      </c>
      <c r="E267" s="13">
        <f>INDEX('5_薄明の終わり'!$B$4:$AX$368,249,$B$6)</f>
        <v/>
      </c>
      <c r="F267" s="7">
        <f>IF(ROUND($B$4*1440,0)&lt;ROUND(D267*1440,0),"沈む前",IF(ROUND($B$4*1440,0)&lt;ROUND(E267*1440,0),"薄明","暗い"))</f>
        <v/>
      </c>
      <c r="G267" s="10">
        <f>IF(ROUND(D267*1440,0)=ROUND($E$9*1440,0),A267,"")</f>
        <v/>
      </c>
      <c r="H267" s="10">
        <f>IF(AND(F267&lt;&gt;"沈む前",A267&gt;=DATE($B$5,7,1)),A267,"")</f>
        <v/>
      </c>
      <c r="I267" s="10">
        <f>IF(AND(F267&lt;&gt;"沈む前",A267&lt;DATE($B$5,7,1)),A267,"")</f>
        <v/>
      </c>
    </row>
    <row r="268">
      <c r="A268" s="12" t="n">
        <v>46272</v>
      </c>
      <c r="B268" s="7">
        <f>TEXT(A268,"aaa")</f>
        <v/>
      </c>
      <c r="C268" s="7">
        <f>IF(OR(WEEKDAY(A268,2)&gt;5,COUNTIF('6_休日'!$A$4:$A$41,A268)&gt;0),0,1)</f>
        <v/>
      </c>
      <c r="D268" s="13">
        <f>INDEX('4_日の入り'!$B$4:$AX$368,250,$B$6)</f>
        <v/>
      </c>
      <c r="E268" s="13">
        <f>INDEX('5_薄明の終わり'!$B$4:$AX$368,250,$B$6)</f>
        <v/>
      </c>
      <c r="F268" s="7">
        <f>IF(ROUND($B$4*1440,0)&lt;ROUND(D268*1440,0),"沈む前",IF(ROUND($B$4*1440,0)&lt;ROUND(E268*1440,0),"薄明","暗い"))</f>
        <v/>
      </c>
      <c r="G268" s="10">
        <f>IF(ROUND(D268*1440,0)=ROUND($E$9*1440,0),A268,"")</f>
        <v/>
      </c>
      <c r="H268" s="10">
        <f>IF(AND(F268&lt;&gt;"沈む前",A268&gt;=DATE($B$5,7,1)),A268,"")</f>
        <v/>
      </c>
      <c r="I268" s="10">
        <f>IF(AND(F268&lt;&gt;"沈む前",A268&lt;DATE($B$5,7,1)),A268,"")</f>
        <v/>
      </c>
    </row>
    <row r="269">
      <c r="A269" s="12" t="n">
        <v>46273</v>
      </c>
      <c r="B269" s="7">
        <f>TEXT(A269,"aaa")</f>
        <v/>
      </c>
      <c r="C269" s="7">
        <f>IF(OR(WEEKDAY(A269,2)&gt;5,COUNTIF('6_休日'!$A$4:$A$41,A269)&gt;0),0,1)</f>
        <v/>
      </c>
      <c r="D269" s="13">
        <f>INDEX('4_日の入り'!$B$4:$AX$368,251,$B$6)</f>
        <v/>
      </c>
      <c r="E269" s="13">
        <f>INDEX('5_薄明の終わり'!$B$4:$AX$368,251,$B$6)</f>
        <v/>
      </c>
      <c r="F269" s="7">
        <f>IF(ROUND($B$4*1440,0)&lt;ROUND(D269*1440,0),"沈む前",IF(ROUND($B$4*1440,0)&lt;ROUND(E269*1440,0),"薄明","暗い"))</f>
        <v/>
      </c>
      <c r="G269" s="10">
        <f>IF(ROUND(D269*1440,0)=ROUND($E$9*1440,0),A269,"")</f>
        <v/>
      </c>
      <c r="H269" s="10">
        <f>IF(AND(F269&lt;&gt;"沈む前",A269&gt;=DATE($B$5,7,1)),A269,"")</f>
        <v/>
      </c>
      <c r="I269" s="10">
        <f>IF(AND(F269&lt;&gt;"沈む前",A269&lt;DATE($B$5,7,1)),A269,"")</f>
        <v/>
      </c>
    </row>
    <row r="270">
      <c r="A270" s="12" t="n">
        <v>46274</v>
      </c>
      <c r="B270" s="7">
        <f>TEXT(A270,"aaa")</f>
        <v/>
      </c>
      <c r="C270" s="7">
        <f>IF(OR(WEEKDAY(A270,2)&gt;5,COUNTIF('6_休日'!$A$4:$A$41,A270)&gt;0),0,1)</f>
        <v/>
      </c>
      <c r="D270" s="13">
        <f>INDEX('4_日の入り'!$B$4:$AX$368,252,$B$6)</f>
        <v/>
      </c>
      <c r="E270" s="13">
        <f>INDEX('5_薄明の終わり'!$B$4:$AX$368,252,$B$6)</f>
        <v/>
      </c>
      <c r="F270" s="7">
        <f>IF(ROUND($B$4*1440,0)&lt;ROUND(D270*1440,0),"沈む前",IF(ROUND($B$4*1440,0)&lt;ROUND(E270*1440,0),"薄明","暗い"))</f>
        <v/>
      </c>
      <c r="G270" s="10">
        <f>IF(ROUND(D270*1440,0)=ROUND($E$9*1440,0),A270,"")</f>
        <v/>
      </c>
      <c r="H270" s="10">
        <f>IF(AND(F270&lt;&gt;"沈む前",A270&gt;=DATE($B$5,7,1)),A270,"")</f>
        <v/>
      </c>
      <c r="I270" s="10">
        <f>IF(AND(F270&lt;&gt;"沈む前",A270&lt;DATE($B$5,7,1)),A270,"")</f>
        <v/>
      </c>
    </row>
    <row r="271">
      <c r="A271" s="12" t="n">
        <v>46275</v>
      </c>
      <c r="B271" s="7">
        <f>TEXT(A271,"aaa")</f>
        <v/>
      </c>
      <c r="C271" s="7">
        <f>IF(OR(WEEKDAY(A271,2)&gt;5,COUNTIF('6_休日'!$A$4:$A$41,A271)&gt;0),0,1)</f>
        <v/>
      </c>
      <c r="D271" s="13">
        <f>INDEX('4_日の入り'!$B$4:$AX$368,253,$B$6)</f>
        <v/>
      </c>
      <c r="E271" s="13">
        <f>INDEX('5_薄明の終わり'!$B$4:$AX$368,253,$B$6)</f>
        <v/>
      </c>
      <c r="F271" s="7">
        <f>IF(ROUND($B$4*1440,0)&lt;ROUND(D271*1440,0),"沈む前",IF(ROUND($B$4*1440,0)&lt;ROUND(E271*1440,0),"薄明","暗い"))</f>
        <v/>
      </c>
      <c r="G271" s="10">
        <f>IF(ROUND(D271*1440,0)=ROUND($E$9*1440,0),A271,"")</f>
        <v/>
      </c>
      <c r="H271" s="10">
        <f>IF(AND(F271&lt;&gt;"沈む前",A271&gt;=DATE($B$5,7,1)),A271,"")</f>
        <v/>
      </c>
      <c r="I271" s="10">
        <f>IF(AND(F271&lt;&gt;"沈む前",A271&lt;DATE($B$5,7,1)),A271,"")</f>
        <v/>
      </c>
    </row>
    <row r="272">
      <c r="A272" s="12" t="n">
        <v>46276</v>
      </c>
      <c r="B272" s="7">
        <f>TEXT(A272,"aaa")</f>
        <v/>
      </c>
      <c r="C272" s="7">
        <f>IF(OR(WEEKDAY(A272,2)&gt;5,COUNTIF('6_休日'!$A$4:$A$41,A272)&gt;0),0,1)</f>
        <v/>
      </c>
      <c r="D272" s="13">
        <f>INDEX('4_日の入り'!$B$4:$AX$368,254,$B$6)</f>
        <v/>
      </c>
      <c r="E272" s="13">
        <f>INDEX('5_薄明の終わり'!$B$4:$AX$368,254,$B$6)</f>
        <v/>
      </c>
      <c r="F272" s="7">
        <f>IF(ROUND($B$4*1440,0)&lt;ROUND(D272*1440,0),"沈む前",IF(ROUND($B$4*1440,0)&lt;ROUND(E272*1440,0),"薄明","暗い"))</f>
        <v/>
      </c>
      <c r="G272" s="10">
        <f>IF(ROUND(D272*1440,0)=ROUND($E$9*1440,0),A272,"")</f>
        <v/>
      </c>
      <c r="H272" s="10">
        <f>IF(AND(F272&lt;&gt;"沈む前",A272&gt;=DATE($B$5,7,1)),A272,"")</f>
        <v/>
      </c>
      <c r="I272" s="10">
        <f>IF(AND(F272&lt;&gt;"沈む前",A272&lt;DATE($B$5,7,1)),A272,"")</f>
        <v/>
      </c>
    </row>
    <row r="273">
      <c r="A273" s="12" t="n">
        <v>46277</v>
      </c>
      <c r="B273" s="7">
        <f>TEXT(A273,"aaa")</f>
        <v/>
      </c>
      <c r="C273" s="7">
        <f>IF(OR(WEEKDAY(A273,2)&gt;5,COUNTIF('6_休日'!$A$4:$A$41,A273)&gt;0),0,1)</f>
        <v/>
      </c>
      <c r="D273" s="13">
        <f>INDEX('4_日の入り'!$B$4:$AX$368,255,$B$6)</f>
        <v/>
      </c>
      <c r="E273" s="13">
        <f>INDEX('5_薄明の終わり'!$B$4:$AX$368,255,$B$6)</f>
        <v/>
      </c>
      <c r="F273" s="7">
        <f>IF(ROUND($B$4*1440,0)&lt;ROUND(D273*1440,0),"沈む前",IF(ROUND($B$4*1440,0)&lt;ROUND(E273*1440,0),"薄明","暗い"))</f>
        <v/>
      </c>
      <c r="G273" s="10">
        <f>IF(ROUND(D273*1440,0)=ROUND($E$9*1440,0),A273,"")</f>
        <v/>
      </c>
      <c r="H273" s="10">
        <f>IF(AND(F273&lt;&gt;"沈む前",A273&gt;=DATE($B$5,7,1)),A273,"")</f>
        <v/>
      </c>
      <c r="I273" s="10">
        <f>IF(AND(F273&lt;&gt;"沈む前",A273&lt;DATE($B$5,7,1)),A273,"")</f>
        <v/>
      </c>
    </row>
    <row r="274">
      <c r="A274" s="12" t="n">
        <v>46278</v>
      </c>
      <c r="B274" s="7">
        <f>TEXT(A274,"aaa")</f>
        <v/>
      </c>
      <c r="C274" s="7">
        <f>IF(OR(WEEKDAY(A274,2)&gt;5,COUNTIF('6_休日'!$A$4:$A$41,A274)&gt;0),0,1)</f>
        <v/>
      </c>
      <c r="D274" s="13">
        <f>INDEX('4_日の入り'!$B$4:$AX$368,256,$B$6)</f>
        <v/>
      </c>
      <c r="E274" s="13">
        <f>INDEX('5_薄明の終わり'!$B$4:$AX$368,256,$B$6)</f>
        <v/>
      </c>
      <c r="F274" s="7">
        <f>IF(ROUND($B$4*1440,0)&lt;ROUND(D274*1440,0),"沈む前",IF(ROUND($B$4*1440,0)&lt;ROUND(E274*1440,0),"薄明","暗い"))</f>
        <v/>
      </c>
      <c r="G274" s="10">
        <f>IF(ROUND(D274*1440,0)=ROUND($E$9*1440,0),A274,"")</f>
        <v/>
      </c>
      <c r="H274" s="10">
        <f>IF(AND(F274&lt;&gt;"沈む前",A274&gt;=DATE($B$5,7,1)),A274,"")</f>
        <v/>
      </c>
      <c r="I274" s="10">
        <f>IF(AND(F274&lt;&gt;"沈む前",A274&lt;DATE($B$5,7,1)),A274,"")</f>
        <v/>
      </c>
    </row>
    <row r="275">
      <c r="A275" s="12" t="n">
        <v>46279</v>
      </c>
      <c r="B275" s="7">
        <f>TEXT(A275,"aaa")</f>
        <v/>
      </c>
      <c r="C275" s="7">
        <f>IF(OR(WEEKDAY(A275,2)&gt;5,COUNTIF('6_休日'!$A$4:$A$41,A275)&gt;0),0,1)</f>
        <v/>
      </c>
      <c r="D275" s="13">
        <f>INDEX('4_日の入り'!$B$4:$AX$368,257,$B$6)</f>
        <v/>
      </c>
      <c r="E275" s="13">
        <f>INDEX('5_薄明の終わり'!$B$4:$AX$368,257,$B$6)</f>
        <v/>
      </c>
      <c r="F275" s="7">
        <f>IF(ROUND($B$4*1440,0)&lt;ROUND(D275*1440,0),"沈む前",IF(ROUND($B$4*1440,0)&lt;ROUND(E275*1440,0),"薄明","暗い"))</f>
        <v/>
      </c>
      <c r="G275" s="10">
        <f>IF(ROUND(D275*1440,0)=ROUND($E$9*1440,0),A275,"")</f>
        <v/>
      </c>
      <c r="H275" s="10">
        <f>IF(AND(F275&lt;&gt;"沈む前",A275&gt;=DATE($B$5,7,1)),A275,"")</f>
        <v/>
      </c>
      <c r="I275" s="10">
        <f>IF(AND(F275&lt;&gt;"沈む前",A275&lt;DATE($B$5,7,1)),A275,"")</f>
        <v/>
      </c>
    </row>
    <row r="276">
      <c r="A276" s="12" t="n">
        <v>46280</v>
      </c>
      <c r="B276" s="7">
        <f>TEXT(A276,"aaa")</f>
        <v/>
      </c>
      <c r="C276" s="7">
        <f>IF(OR(WEEKDAY(A276,2)&gt;5,COUNTIF('6_休日'!$A$4:$A$41,A276)&gt;0),0,1)</f>
        <v/>
      </c>
      <c r="D276" s="13">
        <f>INDEX('4_日の入り'!$B$4:$AX$368,258,$B$6)</f>
        <v/>
      </c>
      <c r="E276" s="13">
        <f>INDEX('5_薄明の終わり'!$B$4:$AX$368,258,$B$6)</f>
        <v/>
      </c>
      <c r="F276" s="7">
        <f>IF(ROUND($B$4*1440,0)&lt;ROUND(D276*1440,0),"沈む前",IF(ROUND($B$4*1440,0)&lt;ROUND(E276*1440,0),"薄明","暗い"))</f>
        <v/>
      </c>
      <c r="G276" s="10">
        <f>IF(ROUND(D276*1440,0)=ROUND($E$9*1440,0),A276,"")</f>
        <v/>
      </c>
      <c r="H276" s="10">
        <f>IF(AND(F276&lt;&gt;"沈む前",A276&gt;=DATE($B$5,7,1)),A276,"")</f>
        <v/>
      </c>
      <c r="I276" s="10">
        <f>IF(AND(F276&lt;&gt;"沈む前",A276&lt;DATE($B$5,7,1)),A276,"")</f>
        <v/>
      </c>
    </row>
    <row r="277">
      <c r="A277" s="12" t="n">
        <v>46281</v>
      </c>
      <c r="B277" s="7">
        <f>TEXT(A277,"aaa")</f>
        <v/>
      </c>
      <c r="C277" s="7">
        <f>IF(OR(WEEKDAY(A277,2)&gt;5,COUNTIF('6_休日'!$A$4:$A$41,A277)&gt;0),0,1)</f>
        <v/>
      </c>
      <c r="D277" s="13">
        <f>INDEX('4_日の入り'!$B$4:$AX$368,259,$B$6)</f>
        <v/>
      </c>
      <c r="E277" s="13">
        <f>INDEX('5_薄明の終わり'!$B$4:$AX$368,259,$B$6)</f>
        <v/>
      </c>
      <c r="F277" s="7">
        <f>IF(ROUND($B$4*1440,0)&lt;ROUND(D277*1440,0),"沈む前",IF(ROUND($B$4*1440,0)&lt;ROUND(E277*1440,0),"薄明","暗い"))</f>
        <v/>
      </c>
      <c r="G277" s="10">
        <f>IF(ROUND(D277*1440,0)=ROUND($E$9*1440,0),A277,"")</f>
        <v/>
      </c>
      <c r="H277" s="10">
        <f>IF(AND(F277&lt;&gt;"沈む前",A277&gt;=DATE($B$5,7,1)),A277,"")</f>
        <v/>
      </c>
      <c r="I277" s="10">
        <f>IF(AND(F277&lt;&gt;"沈む前",A277&lt;DATE($B$5,7,1)),A277,"")</f>
        <v/>
      </c>
    </row>
    <row r="278">
      <c r="A278" s="12" t="n">
        <v>46282</v>
      </c>
      <c r="B278" s="7">
        <f>TEXT(A278,"aaa")</f>
        <v/>
      </c>
      <c r="C278" s="7">
        <f>IF(OR(WEEKDAY(A278,2)&gt;5,COUNTIF('6_休日'!$A$4:$A$41,A278)&gt;0),0,1)</f>
        <v/>
      </c>
      <c r="D278" s="13">
        <f>INDEX('4_日の入り'!$B$4:$AX$368,260,$B$6)</f>
        <v/>
      </c>
      <c r="E278" s="13">
        <f>INDEX('5_薄明の終わり'!$B$4:$AX$368,260,$B$6)</f>
        <v/>
      </c>
      <c r="F278" s="7">
        <f>IF(ROUND($B$4*1440,0)&lt;ROUND(D278*1440,0),"沈む前",IF(ROUND($B$4*1440,0)&lt;ROUND(E278*1440,0),"薄明","暗い"))</f>
        <v/>
      </c>
      <c r="G278" s="10">
        <f>IF(ROUND(D278*1440,0)=ROUND($E$9*1440,0),A278,"")</f>
        <v/>
      </c>
      <c r="H278" s="10">
        <f>IF(AND(F278&lt;&gt;"沈む前",A278&gt;=DATE($B$5,7,1)),A278,"")</f>
        <v/>
      </c>
      <c r="I278" s="10">
        <f>IF(AND(F278&lt;&gt;"沈む前",A278&lt;DATE($B$5,7,1)),A278,"")</f>
        <v/>
      </c>
    </row>
    <row r="279">
      <c r="A279" s="12" t="n">
        <v>46283</v>
      </c>
      <c r="B279" s="7">
        <f>TEXT(A279,"aaa")</f>
        <v/>
      </c>
      <c r="C279" s="7">
        <f>IF(OR(WEEKDAY(A279,2)&gt;5,COUNTIF('6_休日'!$A$4:$A$41,A279)&gt;0),0,1)</f>
        <v/>
      </c>
      <c r="D279" s="13">
        <f>INDEX('4_日の入り'!$B$4:$AX$368,261,$B$6)</f>
        <v/>
      </c>
      <c r="E279" s="13">
        <f>INDEX('5_薄明の終わり'!$B$4:$AX$368,261,$B$6)</f>
        <v/>
      </c>
      <c r="F279" s="7">
        <f>IF(ROUND($B$4*1440,0)&lt;ROUND(D279*1440,0),"沈む前",IF(ROUND($B$4*1440,0)&lt;ROUND(E279*1440,0),"薄明","暗い"))</f>
        <v/>
      </c>
      <c r="G279" s="10">
        <f>IF(ROUND(D279*1440,0)=ROUND($E$9*1440,0),A279,"")</f>
        <v/>
      </c>
      <c r="H279" s="10">
        <f>IF(AND(F279&lt;&gt;"沈む前",A279&gt;=DATE($B$5,7,1)),A279,"")</f>
        <v/>
      </c>
      <c r="I279" s="10">
        <f>IF(AND(F279&lt;&gt;"沈む前",A279&lt;DATE($B$5,7,1)),A279,"")</f>
        <v/>
      </c>
    </row>
    <row r="280">
      <c r="A280" s="12" t="n">
        <v>46284</v>
      </c>
      <c r="B280" s="7">
        <f>TEXT(A280,"aaa")</f>
        <v/>
      </c>
      <c r="C280" s="7">
        <f>IF(OR(WEEKDAY(A280,2)&gt;5,COUNTIF('6_休日'!$A$4:$A$41,A280)&gt;0),0,1)</f>
        <v/>
      </c>
      <c r="D280" s="13">
        <f>INDEX('4_日の入り'!$B$4:$AX$368,262,$B$6)</f>
        <v/>
      </c>
      <c r="E280" s="13">
        <f>INDEX('5_薄明の終わり'!$B$4:$AX$368,262,$B$6)</f>
        <v/>
      </c>
      <c r="F280" s="7">
        <f>IF(ROUND($B$4*1440,0)&lt;ROUND(D280*1440,0),"沈む前",IF(ROUND($B$4*1440,0)&lt;ROUND(E280*1440,0),"薄明","暗い"))</f>
        <v/>
      </c>
      <c r="G280" s="10">
        <f>IF(ROUND(D280*1440,0)=ROUND($E$9*1440,0),A280,"")</f>
        <v/>
      </c>
      <c r="H280" s="10">
        <f>IF(AND(F280&lt;&gt;"沈む前",A280&gt;=DATE($B$5,7,1)),A280,"")</f>
        <v/>
      </c>
      <c r="I280" s="10">
        <f>IF(AND(F280&lt;&gt;"沈む前",A280&lt;DATE($B$5,7,1)),A280,"")</f>
        <v/>
      </c>
    </row>
    <row r="281">
      <c r="A281" s="12" t="n">
        <v>46285</v>
      </c>
      <c r="B281" s="7">
        <f>TEXT(A281,"aaa")</f>
        <v/>
      </c>
      <c r="C281" s="7">
        <f>IF(OR(WEEKDAY(A281,2)&gt;5,COUNTIF('6_休日'!$A$4:$A$41,A281)&gt;0),0,1)</f>
        <v/>
      </c>
      <c r="D281" s="13">
        <f>INDEX('4_日の入り'!$B$4:$AX$368,263,$B$6)</f>
        <v/>
      </c>
      <c r="E281" s="13">
        <f>INDEX('5_薄明の終わり'!$B$4:$AX$368,263,$B$6)</f>
        <v/>
      </c>
      <c r="F281" s="7">
        <f>IF(ROUND($B$4*1440,0)&lt;ROUND(D281*1440,0),"沈む前",IF(ROUND($B$4*1440,0)&lt;ROUND(E281*1440,0),"薄明","暗い"))</f>
        <v/>
      </c>
      <c r="G281" s="10">
        <f>IF(ROUND(D281*1440,0)=ROUND($E$9*1440,0),A281,"")</f>
        <v/>
      </c>
      <c r="H281" s="10">
        <f>IF(AND(F281&lt;&gt;"沈む前",A281&gt;=DATE($B$5,7,1)),A281,"")</f>
        <v/>
      </c>
      <c r="I281" s="10">
        <f>IF(AND(F281&lt;&gt;"沈む前",A281&lt;DATE($B$5,7,1)),A281,"")</f>
        <v/>
      </c>
    </row>
    <row r="282">
      <c r="A282" s="12" t="n">
        <v>46286</v>
      </c>
      <c r="B282" s="7">
        <f>TEXT(A282,"aaa")</f>
        <v/>
      </c>
      <c r="C282" s="7">
        <f>IF(OR(WEEKDAY(A282,2)&gt;5,COUNTIF('6_休日'!$A$4:$A$41,A282)&gt;0),0,1)</f>
        <v/>
      </c>
      <c r="D282" s="13">
        <f>INDEX('4_日の入り'!$B$4:$AX$368,264,$B$6)</f>
        <v/>
      </c>
      <c r="E282" s="13">
        <f>INDEX('5_薄明の終わり'!$B$4:$AX$368,264,$B$6)</f>
        <v/>
      </c>
      <c r="F282" s="7">
        <f>IF(ROUND($B$4*1440,0)&lt;ROUND(D282*1440,0),"沈む前",IF(ROUND($B$4*1440,0)&lt;ROUND(E282*1440,0),"薄明","暗い"))</f>
        <v/>
      </c>
      <c r="G282" s="10">
        <f>IF(ROUND(D282*1440,0)=ROUND($E$9*1440,0),A282,"")</f>
        <v/>
      </c>
      <c r="H282" s="10">
        <f>IF(AND(F282&lt;&gt;"沈む前",A282&gt;=DATE($B$5,7,1)),A282,"")</f>
        <v/>
      </c>
      <c r="I282" s="10">
        <f>IF(AND(F282&lt;&gt;"沈む前",A282&lt;DATE($B$5,7,1)),A282,"")</f>
        <v/>
      </c>
    </row>
    <row r="283">
      <c r="A283" s="12" t="n">
        <v>46287</v>
      </c>
      <c r="B283" s="7">
        <f>TEXT(A283,"aaa")</f>
        <v/>
      </c>
      <c r="C283" s="7">
        <f>IF(OR(WEEKDAY(A283,2)&gt;5,COUNTIF('6_休日'!$A$4:$A$41,A283)&gt;0),0,1)</f>
        <v/>
      </c>
      <c r="D283" s="13">
        <f>INDEX('4_日の入り'!$B$4:$AX$368,265,$B$6)</f>
        <v/>
      </c>
      <c r="E283" s="13">
        <f>INDEX('5_薄明の終わり'!$B$4:$AX$368,265,$B$6)</f>
        <v/>
      </c>
      <c r="F283" s="7">
        <f>IF(ROUND($B$4*1440,0)&lt;ROUND(D283*1440,0),"沈む前",IF(ROUND($B$4*1440,0)&lt;ROUND(E283*1440,0),"薄明","暗い"))</f>
        <v/>
      </c>
      <c r="G283" s="10">
        <f>IF(ROUND(D283*1440,0)=ROUND($E$9*1440,0),A283,"")</f>
        <v/>
      </c>
      <c r="H283" s="10">
        <f>IF(AND(F283&lt;&gt;"沈む前",A283&gt;=DATE($B$5,7,1)),A283,"")</f>
        <v/>
      </c>
      <c r="I283" s="10">
        <f>IF(AND(F283&lt;&gt;"沈む前",A283&lt;DATE($B$5,7,1)),A283,"")</f>
        <v/>
      </c>
    </row>
    <row r="284">
      <c r="A284" s="12" t="n">
        <v>46288</v>
      </c>
      <c r="B284" s="7">
        <f>TEXT(A284,"aaa")</f>
        <v/>
      </c>
      <c r="C284" s="7">
        <f>IF(OR(WEEKDAY(A284,2)&gt;5,COUNTIF('6_休日'!$A$4:$A$41,A284)&gt;0),0,1)</f>
        <v/>
      </c>
      <c r="D284" s="13">
        <f>INDEX('4_日の入り'!$B$4:$AX$368,266,$B$6)</f>
        <v/>
      </c>
      <c r="E284" s="13">
        <f>INDEX('5_薄明の終わり'!$B$4:$AX$368,266,$B$6)</f>
        <v/>
      </c>
      <c r="F284" s="7">
        <f>IF(ROUND($B$4*1440,0)&lt;ROUND(D284*1440,0),"沈む前",IF(ROUND($B$4*1440,0)&lt;ROUND(E284*1440,0),"薄明","暗い"))</f>
        <v/>
      </c>
      <c r="G284" s="10">
        <f>IF(ROUND(D284*1440,0)=ROUND($E$9*1440,0),A284,"")</f>
        <v/>
      </c>
      <c r="H284" s="10">
        <f>IF(AND(F284&lt;&gt;"沈む前",A284&gt;=DATE($B$5,7,1)),A284,"")</f>
        <v/>
      </c>
      <c r="I284" s="10">
        <f>IF(AND(F284&lt;&gt;"沈む前",A284&lt;DATE($B$5,7,1)),A284,"")</f>
        <v/>
      </c>
    </row>
    <row r="285">
      <c r="A285" s="12" t="n">
        <v>46289</v>
      </c>
      <c r="B285" s="7">
        <f>TEXT(A285,"aaa")</f>
        <v/>
      </c>
      <c r="C285" s="7">
        <f>IF(OR(WEEKDAY(A285,2)&gt;5,COUNTIF('6_休日'!$A$4:$A$41,A285)&gt;0),0,1)</f>
        <v/>
      </c>
      <c r="D285" s="13">
        <f>INDEX('4_日の入り'!$B$4:$AX$368,267,$B$6)</f>
        <v/>
      </c>
      <c r="E285" s="13">
        <f>INDEX('5_薄明の終わり'!$B$4:$AX$368,267,$B$6)</f>
        <v/>
      </c>
      <c r="F285" s="7">
        <f>IF(ROUND($B$4*1440,0)&lt;ROUND(D285*1440,0),"沈む前",IF(ROUND($B$4*1440,0)&lt;ROUND(E285*1440,0),"薄明","暗い"))</f>
        <v/>
      </c>
      <c r="G285" s="10">
        <f>IF(ROUND(D285*1440,0)=ROUND($E$9*1440,0),A285,"")</f>
        <v/>
      </c>
      <c r="H285" s="10">
        <f>IF(AND(F285&lt;&gt;"沈む前",A285&gt;=DATE($B$5,7,1)),A285,"")</f>
        <v/>
      </c>
      <c r="I285" s="10">
        <f>IF(AND(F285&lt;&gt;"沈む前",A285&lt;DATE($B$5,7,1)),A285,"")</f>
        <v/>
      </c>
    </row>
    <row r="286">
      <c r="A286" s="12" t="n">
        <v>46290</v>
      </c>
      <c r="B286" s="7">
        <f>TEXT(A286,"aaa")</f>
        <v/>
      </c>
      <c r="C286" s="7">
        <f>IF(OR(WEEKDAY(A286,2)&gt;5,COUNTIF('6_休日'!$A$4:$A$41,A286)&gt;0),0,1)</f>
        <v/>
      </c>
      <c r="D286" s="13">
        <f>INDEX('4_日の入り'!$B$4:$AX$368,268,$B$6)</f>
        <v/>
      </c>
      <c r="E286" s="13">
        <f>INDEX('5_薄明の終わり'!$B$4:$AX$368,268,$B$6)</f>
        <v/>
      </c>
      <c r="F286" s="7">
        <f>IF(ROUND($B$4*1440,0)&lt;ROUND(D286*1440,0),"沈む前",IF(ROUND($B$4*1440,0)&lt;ROUND(E286*1440,0),"薄明","暗い"))</f>
        <v/>
      </c>
      <c r="G286" s="10">
        <f>IF(ROUND(D286*1440,0)=ROUND($E$9*1440,0),A286,"")</f>
        <v/>
      </c>
      <c r="H286" s="10">
        <f>IF(AND(F286&lt;&gt;"沈む前",A286&gt;=DATE($B$5,7,1)),A286,"")</f>
        <v/>
      </c>
      <c r="I286" s="10">
        <f>IF(AND(F286&lt;&gt;"沈む前",A286&lt;DATE($B$5,7,1)),A286,"")</f>
        <v/>
      </c>
    </row>
    <row r="287">
      <c r="A287" s="12" t="n">
        <v>46291</v>
      </c>
      <c r="B287" s="7">
        <f>TEXT(A287,"aaa")</f>
        <v/>
      </c>
      <c r="C287" s="7">
        <f>IF(OR(WEEKDAY(A287,2)&gt;5,COUNTIF('6_休日'!$A$4:$A$41,A287)&gt;0),0,1)</f>
        <v/>
      </c>
      <c r="D287" s="13">
        <f>INDEX('4_日の入り'!$B$4:$AX$368,269,$B$6)</f>
        <v/>
      </c>
      <c r="E287" s="13">
        <f>INDEX('5_薄明の終わり'!$B$4:$AX$368,269,$B$6)</f>
        <v/>
      </c>
      <c r="F287" s="7">
        <f>IF(ROUND($B$4*1440,0)&lt;ROUND(D287*1440,0),"沈む前",IF(ROUND($B$4*1440,0)&lt;ROUND(E287*1440,0),"薄明","暗い"))</f>
        <v/>
      </c>
      <c r="G287" s="10">
        <f>IF(ROUND(D287*1440,0)=ROUND($E$9*1440,0),A287,"")</f>
        <v/>
      </c>
      <c r="H287" s="10">
        <f>IF(AND(F287&lt;&gt;"沈む前",A287&gt;=DATE($B$5,7,1)),A287,"")</f>
        <v/>
      </c>
      <c r="I287" s="10">
        <f>IF(AND(F287&lt;&gt;"沈む前",A287&lt;DATE($B$5,7,1)),A287,"")</f>
        <v/>
      </c>
    </row>
    <row r="288">
      <c r="A288" s="12" t="n">
        <v>46292</v>
      </c>
      <c r="B288" s="7">
        <f>TEXT(A288,"aaa")</f>
        <v/>
      </c>
      <c r="C288" s="7">
        <f>IF(OR(WEEKDAY(A288,2)&gt;5,COUNTIF('6_休日'!$A$4:$A$41,A288)&gt;0),0,1)</f>
        <v/>
      </c>
      <c r="D288" s="13">
        <f>INDEX('4_日の入り'!$B$4:$AX$368,270,$B$6)</f>
        <v/>
      </c>
      <c r="E288" s="13">
        <f>INDEX('5_薄明の終わり'!$B$4:$AX$368,270,$B$6)</f>
        <v/>
      </c>
      <c r="F288" s="7">
        <f>IF(ROUND($B$4*1440,0)&lt;ROUND(D288*1440,0),"沈む前",IF(ROUND($B$4*1440,0)&lt;ROUND(E288*1440,0),"薄明","暗い"))</f>
        <v/>
      </c>
      <c r="G288" s="10">
        <f>IF(ROUND(D288*1440,0)=ROUND($E$9*1440,0),A288,"")</f>
        <v/>
      </c>
      <c r="H288" s="10">
        <f>IF(AND(F288&lt;&gt;"沈む前",A288&gt;=DATE($B$5,7,1)),A288,"")</f>
        <v/>
      </c>
      <c r="I288" s="10">
        <f>IF(AND(F288&lt;&gt;"沈む前",A288&lt;DATE($B$5,7,1)),A288,"")</f>
        <v/>
      </c>
    </row>
    <row r="289">
      <c r="A289" s="12" t="n">
        <v>46293</v>
      </c>
      <c r="B289" s="7">
        <f>TEXT(A289,"aaa")</f>
        <v/>
      </c>
      <c r="C289" s="7">
        <f>IF(OR(WEEKDAY(A289,2)&gt;5,COUNTIF('6_休日'!$A$4:$A$41,A289)&gt;0),0,1)</f>
        <v/>
      </c>
      <c r="D289" s="13">
        <f>INDEX('4_日の入り'!$B$4:$AX$368,271,$B$6)</f>
        <v/>
      </c>
      <c r="E289" s="13">
        <f>INDEX('5_薄明の終わり'!$B$4:$AX$368,271,$B$6)</f>
        <v/>
      </c>
      <c r="F289" s="7">
        <f>IF(ROUND($B$4*1440,0)&lt;ROUND(D289*1440,0),"沈む前",IF(ROUND($B$4*1440,0)&lt;ROUND(E289*1440,0),"薄明","暗い"))</f>
        <v/>
      </c>
      <c r="G289" s="10">
        <f>IF(ROUND(D289*1440,0)=ROUND($E$9*1440,0),A289,"")</f>
        <v/>
      </c>
      <c r="H289" s="10">
        <f>IF(AND(F289&lt;&gt;"沈む前",A289&gt;=DATE($B$5,7,1)),A289,"")</f>
        <v/>
      </c>
      <c r="I289" s="10">
        <f>IF(AND(F289&lt;&gt;"沈む前",A289&lt;DATE($B$5,7,1)),A289,"")</f>
        <v/>
      </c>
    </row>
    <row r="290">
      <c r="A290" s="12" t="n">
        <v>46294</v>
      </c>
      <c r="B290" s="7">
        <f>TEXT(A290,"aaa")</f>
        <v/>
      </c>
      <c r="C290" s="7">
        <f>IF(OR(WEEKDAY(A290,2)&gt;5,COUNTIF('6_休日'!$A$4:$A$41,A290)&gt;0),0,1)</f>
        <v/>
      </c>
      <c r="D290" s="13">
        <f>INDEX('4_日の入り'!$B$4:$AX$368,272,$B$6)</f>
        <v/>
      </c>
      <c r="E290" s="13">
        <f>INDEX('5_薄明の終わり'!$B$4:$AX$368,272,$B$6)</f>
        <v/>
      </c>
      <c r="F290" s="7">
        <f>IF(ROUND($B$4*1440,0)&lt;ROUND(D290*1440,0),"沈む前",IF(ROUND($B$4*1440,0)&lt;ROUND(E290*1440,0),"薄明","暗い"))</f>
        <v/>
      </c>
      <c r="G290" s="10">
        <f>IF(ROUND(D290*1440,0)=ROUND($E$9*1440,0),A290,"")</f>
        <v/>
      </c>
      <c r="H290" s="10">
        <f>IF(AND(F290&lt;&gt;"沈む前",A290&gt;=DATE($B$5,7,1)),A290,"")</f>
        <v/>
      </c>
      <c r="I290" s="10">
        <f>IF(AND(F290&lt;&gt;"沈む前",A290&lt;DATE($B$5,7,1)),A290,"")</f>
        <v/>
      </c>
    </row>
    <row r="291">
      <c r="A291" s="12" t="n">
        <v>46295</v>
      </c>
      <c r="B291" s="7">
        <f>TEXT(A291,"aaa")</f>
        <v/>
      </c>
      <c r="C291" s="7">
        <f>IF(OR(WEEKDAY(A291,2)&gt;5,COUNTIF('6_休日'!$A$4:$A$41,A291)&gt;0),0,1)</f>
        <v/>
      </c>
      <c r="D291" s="13">
        <f>INDEX('4_日の入り'!$B$4:$AX$368,273,$B$6)</f>
        <v/>
      </c>
      <c r="E291" s="13">
        <f>INDEX('5_薄明の終わり'!$B$4:$AX$368,273,$B$6)</f>
        <v/>
      </c>
      <c r="F291" s="7">
        <f>IF(ROUND($B$4*1440,0)&lt;ROUND(D291*1440,0),"沈む前",IF(ROUND($B$4*1440,0)&lt;ROUND(E291*1440,0),"薄明","暗い"))</f>
        <v/>
      </c>
      <c r="G291" s="10">
        <f>IF(ROUND(D291*1440,0)=ROUND($E$9*1440,0),A291,"")</f>
        <v/>
      </c>
      <c r="H291" s="10">
        <f>IF(AND(F291&lt;&gt;"沈む前",A291&gt;=DATE($B$5,7,1)),A291,"")</f>
        <v/>
      </c>
      <c r="I291" s="10">
        <f>IF(AND(F291&lt;&gt;"沈む前",A291&lt;DATE($B$5,7,1)),A291,"")</f>
        <v/>
      </c>
    </row>
    <row r="292">
      <c r="A292" s="12" t="n">
        <v>46296</v>
      </c>
      <c r="B292" s="7">
        <f>TEXT(A292,"aaa")</f>
        <v/>
      </c>
      <c r="C292" s="7">
        <f>IF(OR(WEEKDAY(A292,2)&gt;5,COUNTIF('6_休日'!$A$4:$A$41,A292)&gt;0),0,1)</f>
        <v/>
      </c>
      <c r="D292" s="13">
        <f>INDEX('4_日の入り'!$B$4:$AX$368,274,$B$6)</f>
        <v/>
      </c>
      <c r="E292" s="13">
        <f>INDEX('5_薄明の終わり'!$B$4:$AX$368,274,$B$6)</f>
        <v/>
      </c>
      <c r="F292" s="7">
        <f>IF(ROUND($B$4*1440,0)&lt;ROUND(D292*1440,0),"沈む前",IF(ROUND($B$4*1440,0)&lt;ROUND(E292*1440,0),"薄明","暗い"))</f>
        <v/>
      </c>
      <c r="G292" s="10">
        <f>IF(ROUND(D292*1440,0)=ROUND($E$9*1440,0),A292,"")</f>
        <v/>
      </c>
      <c r="H292" s="10">
        <f>IF(AND(F292&lt;&gt;"沈む前",A292&gt;=DATE($B$5,7,1)),A292,"")</f>
        <v/>
      </c>
      <c r="I292" s="10">
        <f>IF(AND(F292&lt;&gt;"沈む前",A292&lt;DATE($B$5,7,1)),A292,"")</f>
        <v/>
      </c>
    </row>
    <row r="293">
      <c r="A293" s="12" t="n">
        <v>46297</v>
      </c>
      <c r="B293" s="7">
        <f>TEXT(A293,"aaa")</f>
        <v/>
      </c>
      <c r="C293" s="7">
        <f>IF(OR(WEEKDAY(A293,2)&gt;5,COUNTIF('6_休日'!$A$4:$A$41,A293)&gt;0),0,1)</f>
        <v/>
      </c>
      <c r="D293" s="13">
        <f>INDEX('4_日の入り'!$B$4:$AX$368,275,$B$6)</f>
        <v/>
      </c>
      <c r="E293" s="13">
        <f>INDEX('5_薄明の終わり'!$B$4:$AX$368,275,$B$6)</f>
        <v/>
      </c>
      <c r="F293" s="7">
        <f>IF(ROUND($B$4*1440,0)&lt;ROUND(D293*1440,0),"沈む前",IF(ROUND($B$4*1440,0)&lt;ROUND(E293*1440,0),"薄明","暗い"))</f>
        <v/>
      </c>
      <c r="G293" s="10">
        <f>IF(ROUND(D293*1440,0)=ROUND($E$9*1440,0),A293,"")</f>
        <v/>
      </c>
      <c r="H293" s="10">
        <f>IF(AND(F293&lt;&gt;"沈む前",A293&gt;=DATE($B$5,7,1)),A293,"")</f>
        <v/>
      </c>
      <c r="I293" s="10">
        <f>IF(AND(F293&lt;&gt;"沈む前",A293&lt;DATE($B$5,7,1)),A293,"")</f>
        <v/>
      </c>
    </row>
    <row r="294">
      <c r="A294" s="12" t="n">
        <v>46298</v>
      </c>
      <c r="B294" s="7">
        <f>TEXT(A294,"aaa")</f>
        <v/>
      </c>
      <c r="C294" s="7">
        <f>IF(OR(WEEKDAY(A294,2)&gt;5,COUNTIF('6_休日'!$A$4:$A$41,A294)&gt;0),0,1)</f>
        <v/>
      </c>
      <c r="D294" s="13">
        <f>INDEX('4_日の入り'!$B$4:$AX$368,276,$B$6)</f>
        <v/>
      </c>
      <c r="E294" s="13">
        <f>INDEX('5_薄明の終わり'!$B$4:$AX$368,276,$B$6)</f>
        <v/>
      </c>
      <c r="F294" s="7">
        <f>IF(ROUND($B$4*1440,0)&lt;ROUND(D294*1440,0),"沈む前",IF(ROUND($B$4*1440,0)&lt;ROUND(E294*1440,0),"薄明","暗い"))</f>
        <v/>
      </c>
      <c r="G294" s="10">
        <f>IF(ROUND(D294*1440,0)=ROUND($E$9*1440,0),A294,"")</f>
        <v/>
      </c>
      <c r="H294" s="10">
        <f>IF(AND(F294&lt;&gt;"沈む前",A294&gt;=DATE($B$5,7,1)),A294,"")</f>
        <v/>
      </c>
      <c r="I294" s="10">
        <f>IF(AND(F294&lt;&gt;"沈む前",A294&lt;DATE($B$5,7,1)),A294,"")</f>
        <v/>
      </c>
    </row>
    <row r="295">
      <c r="A295" s="12" t="n">
        <v>46299</v>
      </c>
      <c r="B295" s="7">
        <f>TEXT(A295,"aaa")</f>
        <v/>
      </c>
      <c r="C295" s="7">
        <f>IF(OR(WEEKDAY(A295,2)&gt;5,COUNTIF('6_休日'!$A$4:$A$41,A295)&gt;0),0,1)</f>
        <v/>
      </c>
      <c r="D295" s="13">
        <f>INDEX('4_日の入り'!$B$4:$AX$368,277,$B$6)</f>
        <v/>
      </c>
      <c r="E295" s="13">
        <f>INDEX('5_薄明の終わり'!$B$4:$AX$368,277,$B$6)</f>
        <v/>
      </c>
      <c r="F295" s="7">
        <f>IF(ROUND($B$4*1440,0)&lt;ROUND(D295*1440,0),"沈む前",IF(ROUND($B$4*1440,0)&lt;ROUND(E295*1440,0),"薄明","暗い"))</f>
        <v/>
      </c>
      <c r="G295" s="10">
        <f>IF(ROUND(D295*1440,0)=ROUND($E$9*1440,0),A295,"")</f>
        <v/>
      </c>
      <c r="H295" s="10">
        <f>IF(AND(F295&lt;&gt;"沈む前",A295&gt;=DATE($B$5,7,1)),A295,"")</f>
        <v/>
      </c>
      <c r="I295" s="10">
        <f>IF(AND(F295&lt;&gt;"沈む前",A295&lt;DATE($B$5,7,1)),A295,"")</f>
        <v/>
      </c>
    </row>
    <row r="296">
      <c r="A296" s="12" t="n">
        <v>46300</v>
      </c>
      <c r="B296" s="7">
        <f>TEXT(A296,"aaa")</f>
        <v/>
      </c>
      <c r="C296" s="7">
        <f>IF(OR(WEEKDAY(A296,2)&gt;5,COUNTIF('6_休日'!$A$4:$A$41,A296)&gt;0),0,1)</f>
        <v/>
      </c>
      <c r="D296" s="13">
        <f>INDEX('4_日の入り'!$B$4:$AX$368,278,$B$6)</f>
        <v/>
      </c>
      <c r="E296" s="13">
        <f>INDEX('5_薄明の終わり'!$B$4:$AX$368,278,$B$6)</f>
        <v/>
      </c>
      <c r="F296" s="7">
        <f>IF(ROUND($B$4*1440,0)&lt;ROUND(D296*1440,0),"沈む前",IF(ROUND($B$4*1440,0)&lt;ROUND(E296*1440,0),"薄明","暗い"))</f>
        <v/>
      </c>
      <c r="G296" s="10">
        <f>IF(ROUND(D296*1440,0)=ROUND($E$9*1440,0),A296,"")</f>
        <v/>
      </c>
      <c r="H296" s="10">
        <f>IF(AND(F296&lt;&gt;"沈む前",A296&gt;=DATE($B$5,7,1)),A296,"")</f>
        <v/>
      </c>
      <c r="I296" s="10">
        <f>IF(AND(F296&lt;&gt;"沈む前",A296&lt;DATE($B$5,7,1)),A296,"")</f>
        <v/>
      </c>
    </row>
    <row r="297">
      <c r="A297" s="12" t="n">
        <v>46301</v>
      </c>
      <c r="B297" s="7">
        <f>TEXT(A297,"aaa")</f>
        <v/>
      </c>
      <c r="C297" s="7">
        <f>IF(OR(WEEKDAY(A297,2)&gt;5,COUNTIF('6_休日'!$A$4:$A$41,A297)&gt;0),0,1)</f>
        <v/>
      </c>
      <c r="D297" s="13">
        <f>INDEX('4_日の入り'!$B$4:$AX$368,279,$B$6)</f>
        <v/>
      </c>
      <c r="E297" s="13">
        <f>INDEX('5_薄明の終わり'!$B$4:$AX$368,279,$B$6)</f>
        <v/>
      </c>
      <c r="F297" s="7">
        <f>IF(ROUND($B$4*1440,0)&lt;ROUND(D297*1440,0),"沈む前",IF(ROUND($B$4*1440,0)&lt;ROUND(E297*1440,0),"薄明","暗い"))</f>
        <v/>
      </c>
      <c r="G297" s="10">
        <f>IF(ROUND(D297*1440,0)=ROUND($E$9*1440,0),A297,"")</f>
        <v/>
      </c>
      <c r="H297" s="10">
        <f>IF(AND(F297&lt;&gt;"沈む前",A297&gt;=DATE($B$5,7,1)),A297,"")</f>
        <v/>
      </c>
      <c r="I297" s="10">
        <f>IF(AND(F297&lt;&gt;"沈む前",A297&lt;DATE($B$5,7,1)),A297,"")</f>
        <v/>
      </c>
    </row>
    <row r="298">
      <c r="A298" s="12" t="n">
        <v>46302</v>
      </c>
      <c r="B298" s="7">
        <f>TEXT(A298,"aaa")</f>
        <v/>
      </c>
      <c r="C298" s="7">
        <f>IF(OR(WEEKDAY(A298,2)&gt;5,COUNTIF('6_休日'!$A$4:$A$41,A298)&gt;0),0,1)</f>
        <v/>
      </c>
      <c r="D298" s="13">
        <f>INDEX('4_日の入り'!$B$4:$AX$368,280,$B$6)</f>
        <v/>
      </c>
      <c r="E298" s="13">
        <f>INDEX('5_薄明の終わり'!$B$4:$AX$368,280,$B$6)</f>
        <v/>
      </c>
      <c r="F298" s="7">
        <f>IF(ROUND($B$4*1440,0)&lt;ROUND(D298*1440,0),"沈む前",IF(ROUND($B$4*1440,0)&lt;ROUND(E298*1440,0),"薄明","暗い"))</f>
        <v/>
      </c>
      <c r="G298" s="10">
        <f>IF(ROUND(D298*1440,0)=ROUND($E$9*1440,0),A298,"")</f>
        <v/>
      </c>
      <c r="H298" s="10">
        <f>IF(AND(F298&lt;&gt;"沈む前",A298&gt;=DATE($B$5,7,1)),A298,"")</f>
        <v/>
      </c>
      <c r="I298" s="10">
        <f>IF(AND(F298&lt;&gt;"沈む前",A298&lt;DATE($B$5,7,1)),A298,"")</f>
        <v/>
      </c>
    </row>
    <row r="299">
      <c r="A299" s="12" t="n">
        <v>46303</v>
      </c>
      <c r="B299" s="7">
        <f>TEXT(A299,"aaa")</f>
        <v/>
      </c>
      <c r="C299" s="7">
        <f>IF(OR(WEEKDAY(A299,2)&gt;5,COUNTIF('6_休日'!$A$4:$A$41,A299)&gt;0),0,1)</f>
        <v/>
      </c>
      <c r="D299" s="13">
        <f>INDEX('4_日の入り'!$B$4:$AX$368,281,$B$6)</f>
        <v/>
      </c>
      <c r="E299" s="13">
        <f>INDEX('5_薄明の終わり'!$B$4:$AX$368,281,$B$6)</f>
        <v/>
      </c>
      <c r="F299" s="7">
        <f>IF(ROUND($B$4*1440,0)&lt;ROUND(D299*1440,0),"沈む前",IF(ROUND($B$4*1440,0)&lt;ROUND(E299*1440,0),"薄明","暗い"))</f>
        <v/>
      </c>
      <c r="G299" s="10">
        <f>IF(ROUND(D299*1440,0)=ROUND($E$9*1440,0),A299,"")</f>
        <v/>
      </c>
      <c r="H299" s="10">
        <f>IF(AND(F299&lt;&gt;"沈む前",A299&gt;=DATE($B$5,7,1)),A299,"")</f>
        <v/>
      </c>
      <c r="I299" s="10">
        <f>IF(AND(F299&lt;&gt;"沈む前",A299&lt;DATE($B$5,7,1)),A299,"")</f>
        <v/>
      </c>
    </row>
    <row r="300">
      <c r="A300" s="12" t="n">
        <v>46304</v>
      </c>
      <c r="B300" s="7">
        <f>TEXT(A300,"aaa")</f>
        <v/>
      </c>
      <c r="C300" s="7">
        <f>IF(OR(WEEKDAY(A300,2)&gt;5,COUNTIF('6_休日'!$A$4:$A$41,A300)&gt;0),0,1)</f>
        <v/>
      </c>
      <c r="D300" s="13">
        <f>INDEX('4_日の入り'!$B$4:$AX$368,282,$B$6)</f>
        <v/>
      </c>
      <c r="E300" s="13">
        <f>INDEX('5_薄明の終わり'!$B$4:$AX$368,282,$B$6)</f>
        <v/>
      </c>
      <c r="F300" s="7">
        <f>IF(ROUND($B$4*1440,0)&lt;ROUND(D300*1440,0),"沈む前",IF(ROUND($B$4*1440,0)&lt;ROUND(E300*1440,0),"薄明","暗い"))</f>
        <v/>
      </c>
      <c r="G300" s="10">
        <f>IF(ROUND(D300*1440,0)=ROUND($E$9*1440,0),A300,"")</f>
        <v/>
      </c>
      <c r="H300" s="10">
        <f>IF(AND(F300&lt;&gt;"沈む前",A300&gt;=DATE($B$5,7,1)),A300,"")</f>
        <v/>
      </c>
      <c r="I300" s="10">
        <f>IF(AND(F300&lt;&gt;"沈む前",A300&lt;DATE($B$5,7,1)),A300,"")</f>
        <v/>
      </c>
    </row>
    <row r="301">
      <c r="A301" s="12" t="n">
        <v>46305</v>
      </c>
      <c r="B301" s="7">
        <f>TEXT(A301,"aaa")</f>
        <v/>
      </c>
      <c r="C301" s="7">
        <f>IF(OR(WEEKDAY(A301,2)&gt;5,COUNTIF('6_休日'!$A$4:$A$41,A301)&gt;0),0,1)</f>
        <v/>
      </c>
      <c r="D301" s="13">
        <f>INDEX('4_日の入り'!$B$4:$AX$368,283,$B$6)</f>
        <v/>
      </c>
      <c r="E301" s="13">
        <f>INDEX('5_薄明の終わり'!$B$4:$AX$368,283,$B$6)</f>
        <v/>
      </c>
      <c r="F301" s="7">
        <f>IF(ROUND($B$4*1440,0)&lt;ROUND(D301*1440,0),"沈む前",IF(ROUND($B$4*1440,0)&lt;ROUND(E301*1440,0),"薄明","暗い"))</f>
        <v/>
      </c>
      <c r="G301" s="10">
        <f>IF(ROUND(D301*1440,0)=ROUND($E$9*1440,0),A301,"")</f>
        <v/>
      </c>
      <c r="H301" s="10">
        <f>IF(AND(F301&lt;&gt;"沈む前",A301&gt;=DATE($B$5,7,1)),A301,"")</f>
        <v/>
      </c>
      <c r="I301" s="10">
        <f>IF(AND(F301&lt;&gt;"沈む前",A301&lt;DATE($B$5,7,1)),A301,"")</f>
        <v/>
      </c>
    </row>
    <row r="302">
      <c r="A302" s="12" t="n">
        <v>46306</v>
      </c>
      <c r="B302" s="7">
        <f>TEXT(A302,"aaa")</f>
        <v/>
      </c>
      <c r="C302" s="7">
        <f>IF(OR(WEEKDAY(A302,2)&gt;5,COUNTIF('6_休日'!$A$4:$A$41,A302)&gt;0),0,1)</f>
        <v/>
      </c>
      <c r="D302" s="13">
        <f>INDEX('4_日の入り'!$B$4:$AX$368,284,$B$6)</f>
        <v/>
      </c>
      <c r="E302" s="13">
        <f>INDEX('5_薄明の終わり'!$B$4:$AX$368,284,$B$6)</f>
        <v/>
      </c>
      <c r="F302" s="7">
        <f>IF(ROUND($B$4*1440,0)&lt;ROUND(D302*1440,0),"沈む前",IF(ROUND($B$4*1440,0)&lt;ROUND(E302*1440,0),"薄明","暗い"))</f>
        <v/>
      </c>
      <c r="G302" s="10">
        <f>IF(ROUND(D302*1440,0)=ROUND($E$9*1440,0),A302,"")</f>
        <v/>
      </c>
      <c r="H302" s="10">
        <f>IF(AND(F302&lt;&gt;"沈む前",A302&gt;=DATE($B$5,7,1)),A302,"")</f>
        <v/>
      </c>
      <c r="I302" s="10">
        <f>IF(AND(F302&lt;&gt;"沈む前",A302&lt;DATE($B$5,7,1)),A302,"")</f>
        <v/>
      </c>
    </row>
    <row r="303">
      <c r="A303" s="12" t="n">
        <v>46307</v>
      </c>
      <c r="B303" s="7">
        <f>TEXT(A303,"aaa")</f>
        <v/>
      </c>
      <c r="C303" s="7">
        <f>IF(OR(WEEKDAY(A303,2)&gt;5,COUNTIF('6_休日'!$A$4:$A$41,A303)&gt;0),0,1)</f>
        <v/>
      </c>
      <c r="D303" s="13">
        <f>INDEX('4_日の入り'!$B$4:$AX$368,285,$B$6)</f>
        <v/>
      </c>
      <c r="E303" s="13">
        <f>INDEX('5_薄明の終わり'!$B$4:$AX$368,285,$B$6)</f>
        <v/>
      </c>
      <c r="F303" s="7">
        <f>IF(ROUND($B$4*1440,0)&lt;ROUND(D303*1440,0),"沈む前",IF(ROUND($B$4*1440,0)&lt;ROUND(E303*1440,0),"薄明","暗い"))</f>
        <v/>
      </c>
      <c r="G303" s="10">
        <f>IF(ROUND(D303*1440,0)=ROUND($E$9*1440,0),A303,"")</f>
        <v/>
      </c>
      <c r="H303" s="10">
        <f>IF(AND(F303&lt;&gt;"沈む前",A303&gt;=DATE($B$5,7,1)),A303,"")</f>
        <v/>
      </c>
      <c r="I303" s="10">
        <f>IF(AND(F303&lt;&gt;"沈む前",A303&lt;DATE($B$5,7,1)),A303,"")</f>
        <v/>
      </c>
    </row>
    <row r="304">
      <c r="A304" s="12" t="n">
        <v>46308</v>
      </c>
      <c r="B304" s="7">
        <f>TEXT(A304,"aaa")</f>
        <v/>
      </c>
      <c r="C304" s="7">
        <f>IF(OR(WEEKDAY(A304,2)&gt;5,COUNTIF('6_休日'!$A$4:$A$41,A304)&gt;0),0,1)</f>
        <v/>
      </c>
      <c r="D304" s="13">
        <f>INDEX('4_日の入り'!$B$4:$AX$368,286,$B$6)</f>
        <v/>
      </c>
      <c r="E304" s="13">
        <f>INDEX('5_薄明の終わり'!$B$4:$AX$368,286,$B$6)</f>
        <v/>
      </c>
      <c r="F304" s="7">
        <f>IF(ROUND($B$4*1440,0)&lt;ROUND(D304*1440,0),"沈む前",IF(ROUND($B$4*1440,0)&lt;ROUND(E304*1440,0),"薄明","暗い"))</f>
        <v/>
      </c>
      <c r="G304" s="10">
        <f>IF(ROUND(D304*1440,0)=ROUND($E$9*1440,0),A304,"")</f>
        <v/>
      </c>
      <c r="H304" s="10">
        <f>IF(AND(F304&lt;&gt;"沈む前",A304&gt;=DATE($B$5,7,1)),A304,"")</f>
        <v/>
      </c>
      <c r="I304" s="10">
        <f>IF(AND(F304&lt;&gt;"沈む前",A304&lt;DATE($B$5,7,1)),A304,"")</f>
        <v/>
      </c>
    </row>
    <row r="305">
      <c r="A305" s="12" t="n">
        <v>46309</v>
      </c>
      <c r="B305" s="7">
        <f>TEXT(A305,"aaa")</f>
        <v/>
      </c>
      <c r="C305" s="7">
        <f>IF(OR(WEEKDAY(A305,2)&gt;5,COUNTIF('6_休日'!$A$4:$A$41,A305)&gt;0),0,1)</f>
        <v/>
      </c>
      <c r="D305" s="13">
        <f>INDEX('4_日の入り'!$B$4:$AX$368,287,$B$6)</f>
        <v/>
      </c>
      <c r="E305" s="13">
        <f>INDEX('5_薄明の終わり'!$B$4:$AX$368,287,$B$6)</f>
        <v/>
      </c>
      <c r="F305" s="7">
        <f>IF(ROUND($B$4*1440,0)&lt;ROUND(D305*1440,0),"沈む前",IF(ROUND($B$4*1440,0)&lt;ROUND(E305*1440,0),"薄明","暗い"))</f>
        <v/>
      </c>
      <c r="G305" s="10">
        <f>IF(ROUND(D305*1440,0)=ROUND($E$9*1440,0),A305,"")</f>
        <v/>
      </c>
      <c r="H305" s="10">
        <f>IF(AND(F305&lt;&gt;"沈む前",A305&gt;=DATE($B$5,7,1)),A305,"")</f>
        <v/>
      </c>
      <c r="I305" s="10">
        <f>IF(AND(F305&lt;&gt;"沈む前",A305&lt;DATE($B$5,7,1)),A305,"")</f>
        <v/>
      </c>
    </row>
    <row r="306">
      <c r="A306" s="12" t="n">
        <v>46310</v>
      </c>
      <c r="B306" s="7">
        <f>TEXT(A306,"aaa")</f>
        <v/>
      </c>
      <c r="C306" s="7">
        <f>IF(OR(WEEKDAY(A306,2)&gt;5,COUNTIF('6_休日'!$A$4:$A$41,A306)&gt;0),0,1)</f>
        <v/>
      </c>
      <c r="D306" s="13">
        <f>INDEX('4_日の入り'!$B$4:$AX$368,288,$B$6)</f>
        <v/>
      </c>
      <c r="E306" s="13">
        <f>INDEX('5_薄明の終わり'!$B$4:$AX$368,288,$B$6)</f>
        <v/>
      </c>
      <c r="F306" s="7">
        <f>IF(ROUND($B$4*1440,0)&lt;ROUND(D306*1440,0),"沈む前",IF(ROUND($B$4*1440,0)&lt;ROUND(E306*1440,0),"薄明","暗い"))</f>
        <v/>
      </c>
      <c r="G306" s="10">
        <f>IF(ROUND(D306*1440,0)=ROUND($E$9*1440,0),A306,"")</f>
        <v/>
      </c>
      <c r="H306" s="10">
        <f>IF(AND(F306&lt;&gt;"沈む前",A306&gt;=DATE($B$5,7,1)),A306,"")</f>
        <v/>
      </c>
      <c r="I306" s="10">
        <f>IF(AND(F306&lt;&gt;"沈む前",A306&lt;DATE($B$5,7,1)),A306,"")</f>
        <v/>
      </c>
    </row>
    <row r="307">
      <c r="A307" s="12" t="n">
        <v>46311</v>
      </c>
      <c r="B307" s="7">
        <f>TEXT(A307,"aaa")</f>
        <v/>
      </c>
      <c r="C307" s="7">
        <f>IF(OR(WEEKDAY(A307,2)&gt;5,COUNTIF('6_休日'!$A$4:$A$41,A307)&gt;0),0,1)</f>
        <v/>
      </c>
      <c r="D307" s="13">
        <f>INDEX('4_日の入り'!$B$4:$AX$368,289,$B$6)</f>
        <v/>
      </c>
      <c r="E307" s="13">
        <f>INDEX('5_薄明の終わり'!$B$4:$AX$368,289,$B$6)</f>
        <v/>
      </c>
      <c r="F307" s="7">
        <f>IF(ROUND($B$4*1440,0)&lt;ROUND(D307*1440,0),"沈む前",IF(ROUND($B$4*1440,0)&lt;ROUND(E307*1440,0),"薄明","暗い"))</f>
        <v/>
      </c>
      <c r="G307" s="10">
        <f>IF(ROUND(D307*1440,0)=ROUND($E$9*1440,0),A307,"")</f>
        <v/>
      </c>
      <c r="H307" s="10">
        <f>IF(AND(F307&lt;&gt;"沈む前",A307&gt;=DATE($B$5,7,1)),A307,"")</f>
        <v/>
      </c>
      <c r="I307" s="10">
        <f>IF(AND(F307&lt;&gt;"沈む前",A307&lt;DATE($B$5,7,1)),A307,"")</f>
        <v/>
      </c>
    </row>
    <row r="308">
      <c r="A308" s="12" t="n">
        <v>46312</v>
      </c>
      <c r="B308" s="7">
        <f>TEXT(A308,"aaa")</f>
        <v/>
      </c>
      <c r="C308" s="7">
        <f>IF(OR(WEEKDAY(A308,2)&gt;5,COUNTIF('6_休日'!$A$4:$A$41,A308)&gt;0),0,1)</f>
        <v/>
      </c>
      <c r="D308" s="13">
        <f>INDEX('4_日の入り'!$B$4:$AX$368,290,$B$6)</f>
        <v/>
      </c>
      <c r="E308" s="13">
        <f>INDEX('5_薄明の終わり'!$B$4:$AX$368,290,$B$6)</f>
        <v/>
      </c>
      <c r="F308" s="7">
        <f>IF(ROUND($B$4*1440,0)&lt;ROUND(D308*1440,0),"沈む前",IF(ROUND($B$4*1440,0)&lt;ROUND(E308*1440,0),"薄明","暗い"))</f>
        <v/>
      </c>
      <c r="G308" s="10">
        <f>IF(ROUND(D308*1440,0)=ROUND($E$9*1440,0),A308,"")</f>
        <v/>
      </c>
      <c r="H308" s="10">
        <f>IF(AND(F308&lt;&gt;"沈む前",A308&gt;=DATE($B$5,7,1)),A308,"")</f>
        <v/>
      </c>
      <c r="I308" s="10">
        <f>IF(AND(F308&lt;&gt;"沈む前",A308&lt;DATE($B$5,7,1)),A308,"")</f>
        <v/>
      </c>
    </row>
    <row r="309">
      <c r="A309" s="12" t="n">
        <v>46313</v>
      </c>
      <c r="B309" s="7">
        <f>TEXT(A309,"aaa")</f>
        <v/>
      </c>
      <c r="C309" s="7">
        <f>IF(OR(WEEKDAY(A309,2)&gt;5,COUNTIF('6_休日'!$A$4:$A$41,A309)&gt;0),0,1)</f>
        <v/>
      </c>
      <c r="D309" s="13">
        <f>INDEX('4_日の入り'!$B$4:$AX$368,291,$B$6)</f>
        <v/>
      </c>
      <c r="E309" s="13">
        <f>INDEX('5_薄明の終わり'!$B$4:$AX$368,291,$B$6)</f>
        <v/>
      </c>
      <c r="F309" s="7">
        <f>IF(ROUND($B$4*1440,0)&lt;ROUND(D309*1440,0),"沈む前",IF(ROUND($B$4*1440,0)&lt;ROUND(E309*1440,0),"薄明","暗い"))</f>
        <v/>
      </c>
      <c r="G309" s="10">
        <f>IF(ROUND(D309*1440,0)=ROUND($E$9*1440,0),A309,"")</f>
        <v/>
      </c>
      <c r="H309" s="10">
        <f>IF(AND(F309&lt;&gt;"沈む前",A309&gt;=DATE($B$5,7,1)),A309,"")</f>
        <v/>
      </c>
      <c r="I309" s="10">
        <f>IF(AND(F309&lt;&gt;"沈む前",A309&lt;DATE($B$5,7,1)),A309,"")</f>
        <v/>
      </c>
    </row>
    <row r="310">
      <c r="A310" s="12" t="n">
        <v>46314</v>
      </c>
      <c r="B310" s="7">
        <f>TEXT(A310,"aaa")</f>
        <v/>
      </c>
      <c r="C310" s="7">
        <f>IF(OR(WEEKDAY(A310,2)&gt;5,COUNTIF('6_休日'!$A$4:$A$41,A310)&gt;0),0,1)</f>
        <v/>
      </c>
      <c r="D310" s="13">
        <f>INDEX('4_日の入り'!$B$4:$AX$368,292,$B$6)</f>
        <v/>
      </c>
      <c r="E310" s="13">
        <f>INDEX('5_薄明の終わり'!$B$4:$AX$368,292,$B$6)</f>
        <v/>
      </c>
      <c r="F310" s="7">
        <f>IF(ROUND($B$4*1440,0)&lt;ROUND(D310*1440,0),"沈む前",IF(ROUND($B$4*1440,0)&lt;ROUND(E310*1440,0),"薄明","暗い"))</f>
        <v/>
      </c>
      <c r="G310" s="10">
        <f>IF(ROUND(D310*1440,0)=ROUND($E$9*1440,0),A310,"")</f>
        <v/>
      </c>
      <c r="H310" s="10">
        <f>IF(AND(F310&lt;&gt;"沈む前",A310&gt;=DATE($B$5,7,1)),A310,"")</f>
        <v/>
      </c>
      <c r="I310" s="10">
        <f>IF(AND(F310&lt;&gt;"沈む前",A310&lt;DATE($B$5,7,1)),A310,"")</f>
        <v/>
      </c>
    </row>
    <row r="311">
      <c r="A311" s="12" t="n">
        <v>46315</v>
      </c>
      <c r="B311" s="7">
        <f>TEXT(A311,"aaa")</f>
        <v/>
      </c>
      <c r="C311" s="7">
        <f>IF(OR(WEEKDAY(A311,2)&gt;5,COUNTIF('6_休日'!$A$4:$A$41,A311)&gt;0),0,1)</f>
        <v/>
      </c>
      <c r="D311" s="13">
        <f>INDEX('4_日の入り'!$B$4:$AX$368,293,$B$6)</f>
        <v/>
      </c>
      <c r="E311" s="13">
        <f>INDEX('5_薄明の終わり'!$B$4:$AX$368,293,$B$6)</f>
        <v/>
      </c>
      <c r="F311" s="7">
        <f>IF(ROUND($B$4*1440,0)&lt;ROUND(D311*1440,0),"沈む前",IF(ROUND($B$4*1440,0)&lt;ROUND(E311*1440,0),"薄明","暗い"))</f>
        <v/>
      </c>
      <c r="G311" s="10">
        <f>IF(ROUND(D311*1440,0)=ROUND($E$9*1440,0),A311,"")</f>
        <v/>
      </c>
      <c r="H311" s="10">
        <f>IF(AND(F311&lt;&gt;"沈む前",A311&gt;=DATE($B$5,7,1)),A311,"")</f>
        <v/>
      </c>
      <c r="I311" s="10">
        <f>IF(AND(F311&lt;&gt;"沈む前",A311&lt;DATE($B$5,7,1)),A311,"")</f>
        <v/>
      </c>
    </row>
    <row r="312">
      <c r="A312" s="12" t="n">
        <v>46316</v>
      </c>
      <c r="B312" s="7">
        <f>TEXT(A312,"aaa")</f>
        <v/>
      </c>
      <c r="C312" s="7">
        <f>IF(OR(WEEKDAY(A312,2)&gt;5,COUNTIF('6_休日'!$A$4:$A$41,A312)&gt;0),0,1)</f>
        <v/>
      </c>
      <c r="D312" s="13">
        <f>INDEX('4_日の入り'!$B$4:$AX$368,294,$B$6)</f>
        <v/>
      </c>
      <c r="E312" s="13">
        <f>INDEX('5_薄明の終わり'!$B$4:$AX$368,294,$B$6)</f>
        <v/>
      </c>
      <c r="F312" s="7">
        <f>IF(ROUND($B$4*1440,0)&lt;ROUND(D312*1440,0),"沈む前",IF(ROUND($B$4*1440,0)&lt;ROUND(E312*1440,0),"薄明","暗い"))</f>
        <v/>
      </c>
      <c r="G312" s="10">
        <f>IF(ROUND(D312*1440,0)=ROUND($E$9*1440,0),A312,"")</f>
        <v/>
      </c>
      <c r="H312" s="10">
        <f>IF(AND(F312&lt;&gt;"沈む前",A312&gt;=DATE($B$5,7,1)),A312,"")</f>
        <v/>
      </c>
      <c r="I312" s="10">
        <f>IF(AND(F312&lt;&gt;"沈む前",A312&lt;DATE($B$5,7,1)),A312,"")</f>
        <v/>
      </c>
    </row>
    <row r="313">
      <c r="A313" s="12" t="n">
        <v>46317</v>
      </c>
      <c r="B313" s="7">
        <f>TEXT(A313,"aaa")</f>
        <v/>
      </c>
      <c r="C313" s="7">
        <f>IF(OR(WEEKDAY(A313,2)&gt;5,COUNTIF('6_休日'!$A$4:$A$41,A313)&gt;0),0,1)</f>
        <v/>
      </c>
      <c r="D313" s="13">
        <f>INDEX('4_日の入り'!$B$4:$AX$368,295,$B$6)</f>
        <v/>
      </c>
      <c r="E313" s="13">
        <f>INDEX('5_薄明の終わり'!$B$4:$AX$368,295,$B$6)</f>
        <v/>
      </c>
      <c r="F313" s="7">
        <f>IF(ROUND($B$4*1440,0)&lt;ROUND(D313*1440,0),"沈む前",IF(ROUND($B$4*1440,0)&lt;ROUND(E313*1440,0),"薄明","暗い"))</f>
        <v/>
      </c>
      <c r="G313" s="10">
        <f>IF(ROUND(D313*1440,0)=ROUND($E$9*1440,0),A313,"")</f>
        <v/>
      </c>
      <c r="H313" s="10">
        <f>IF(AND(F313&lt;&gt;"沈む前",A313&gt;=DATE($B$5,7,1)),A313,"")</f>
        <v/>
      </c>
      <c r="I313" s="10">
        <f>IF(AND(F313&lt;&gt;"沈む前",A313&lt;DATE($B$5,7,1)),A313,"")</f>
        <v/>
      </c>
    </row>
    <row r="314">
      <c r="A314" s="12" t="n">
        <v>46318</v>
      </c>
      <c r="B314" s="7">
        <f>TEXT(A314,"aaa")</f>
        <v/>
      </c>
      <c r="C314" s="7">
        <f>IF(OR(WEEKDAY(A314,2)&gt;5,COUNTIF('6_休日'!$A$4:$A$41,A314)&gt;0),0,1)</f>
        <v/>
      </c>
      <c r="D314" s="13">
        <f>INDEX('4_日の入り'!$B$4:$AX$368,296,$B$6)</f>
        <v/>
      </c>
      <c r="E314" s="13">
        <f>INDEX('5_薄明の終わり'!$B$4:$AX$368,296,$B$6)</f>
        <v/>
      </c>
      <c r="F314" s="7">
        <f>IF(ROUND($B$4*1440,0)&lt;ROUND(D314*1440,0),"沈む前",IF(ROUND($B$4*1440,0)&lt;ROUND(E314*1440,0),"薄明","暗い"))</f>
        <v/>
      </c>
      <c r="G314" s="10">
        <f>IF(ROUND(D314*1440,0)=ROUND($E$9*1440,0),A314,"")</f>
        <v/>
      </c>
      <c r="H314" s="10">
        <f>IF(AND(F314&lt;&gt;"沈む前",A314&gt;=DATE($B$5,7,1)),A314,"")</f>
        <v/>
      </c>
      <c r="I314" s="10">
        <f>IF(AND(F314&lt;&gt;"沈む前",A314&lt;DATE($B$5,7,1)),A314,"")</f>
        <v/>
      </c>
    </row>
    <row r="315">
      <c r="A315" s="12" t="n">
        <v>46319</v>
      </c>
      <c r="B315" s="7">
        <f>TEXT(A315,"aaa")</f>
        <v/>
      </c>
      <c r="C315" s="7">
        <f>IF(OR(WEEKDAY(A315,2)&gt;5,COUNTIF('6_休日'!$A$4:$A$41,A315)&gt;0),0,1)</f>
        <v/>
      </c>
      <c r="D315" s="13">
        <f>INDEX('4_日の入り'!$B$4:$AX$368,297,$B$6)</f>
        <v/>
      </c>
      <c r="E315" s="13">
        <f>INDEX('5_薄明の終わり'!$B$4:$AX$368,297,$B$6)</f>
        <v/>
      </c>
      <c r="F315" s="7">
        <f>IF(ROUND($B$4*1440,0)&lt;ROUND(D315*1440,0),"沈む前",IF(ROUND($B$4*1440,0)&lt;ROUND(E315*1440,0),"薄明","暗い"))</f>
        <v/>
      </c>
      <c r="G315" s="10">
        <f>IF(ROUND(D315*1440,0)=ROUND($E$9*1440,0),A315,"")</f>
        <v/>
      </c>
      <c r="H315" s="10">
        <f>IF(AND(F315&lt;&gt;"沈む前",A315&gt;=DATE($B$5,7,1)),A315,"")</f>
        <v/>
      </c>
      <c r="I315" s="10">
        <f>IF(AND(F315&lt;&gt;"沈む前",A315&lt;DATE($B$5,7,1)),A315,"")</f>
        <v/>
      </c>
    </row>
    <row r="316">
      <c r="A316" s="12" t="n">
        <v>46320</v>
      </c>
      <c r="B316" s="7">
        <f>TEXT(A316,"aaa")</f>
        <v/>
      </c>
      <c r="C316" s="7">
        <f>IF(OR(WEEKDAY(A316,2)&gt;5,COUNTIF('6_休日'!$A$4:$A$41,A316)&gt;0),0,1)</f>
        <v/>
      </c>
      <c r="D316" s="13">
        <f>INDEX('4_日の入り'!$B$4:$AX$368,298,$B$6)</f>
        <v/>
      </c>
      <c r="E316" s="13">
        <f>INDEX('5_薄明の終わり'!$B$4:$AX$368,298,$B$6)</f>
        <v/>
      </c>
      <c r="F316" s="7">
        <f>IF(ROUND($B$4*1440,0)&lt;ROUND(D316*1440,0),"沈む前",IF(ROUND($B$4*1440,0)&lt;ROUND(E316*1440,0),"薄明","暗い"))</f>
        <v/>
      </c>
      <c r="G316" s="10">
        <f>IF(ROUND(D316*1440,0)=ROUND($E$9*1440,0),A316,"")</f>
        <v/>
      </c>
      <c r="H316" s="10">
        <f>IF(AND(F316&lt;&gt;"沈む前",A316&gt;=DATE($B$5,7,1)),A316,"")</f>
        <v/>
      </c>
      <c r="I316" s="10">
        <f>IF(AND(F316&lt;&gt;"沈む前",A316&lt;DATE($B$5,7,1)),A316,"")</f>
        <v/>
      </c>
    </row>
    <row r="317">
      <c r="A317" s="12" t="n">
        <v>46321</v>
      </c>
      <c r="B317" s="7">
        <f>TEXT(A317,"aaa")</f>
        <v/>
      </c>
      <c r="C317" s="7">
        <f>IF(OR(WEEKDAY(A317,2)&gt;5,COUNTIF('6_休日'!$A$4:$A$41,A317)&gt;0),0,1)</f>
        <v/>
      </c>
      <c r="D317" s="13">
        <f>INDEX('4_日の入り'!$B$4:$AX$368,299,$B$6)</f>
        <v/>
      </c>
      <c r="E317" s="13">
        <f>INDEX('5_薄明の終わり'!$B$4:$AX$368,299,$B$6)</f>
        <v/>
      </c>
      <c r="F317" s="7">
        <f>IF(ROUND($B$4*1440,0)&lt;ROUND(D317*1440,0),"沈む前",IF(ROUND($B$4*1440,0)&lt;ROUND(E317*1440,0),"薄明","暗い"))</f>
        <v/>
      </c>
      <c r="G317" s="10">
        <f>IF(ROUND(D317*1440,0)=ROUND($E$9*1440,0),A317,"")</f>
        <v/>
      </c>
      <c r="H317" s="10">
        <f>IF(AND(F317&lt;&gt;"沈む前",A317&gt;=DATE($B$5,7,1)),A317,"")</f>
        <v/>
      </c>
      <c r="I317" s="10">
        <f>IF(AND(F317&lt;&gt;"沈む前",A317&lt;DATE($B$5,7,1)),A317,"")</f>
        <v/>
      </c>
    </row>
    <row r="318">
      <c r="A318" s="12" t="n">
        <v>46322</v>
      </c>
      <c r="B318" s="7">
        <f>TEXT(A318,"aaa")</f>
        <v/>
      </c>
      <c r="C318" s="7">
        <f>IF(OR(WEEKDAY(A318,2)&gt;5,COUNTIF('6_休日'!$A$4:$A$41,A318)&gt;0),0,1)</f>
        <v/>
      </c>
      <c r="D318" s="13">
        <f>INDEX('4_日の入り'!$B$4:$AX$368,300,$B$6)</f>
        <v/>
      </c>
      <c r="E318" s="13">
        <f>INDEX('5_薄明の終わり'!$B$4:$AX$368,300,$B$6)</f>
        <v/>
      </c>
      <c r="F318" s="7">
        <f>IF(ROUND($B$4*1440,0)&lt;ROUND(D318*1440,0),"沈む前",IF(ROUND($B$4*1440,0)&lt;ROUND(E318*1440,0),"薄明","暗い"))</f>
        <v/>
      </c>
      <c r="G318" s="10">
        <f>IF(ROUND(D318*1440,0)=ROUND($E$9*1440,0),A318,"")</f>
        <v/>
      </c>
      <c r="H318" s="10">
        <f>IF(AND(F318&lt;&gt;"沈む前",A318&gt;=DATE($B$5,7,1)),A318,"")</f>
        <v/>
      </c>
      <c r="I318" s="10">
        <f>IF(AND(F318&lt;&gt;"沈む前",A318&lt;DATE($B$5,7,1)),A318,"")</f>
        <v/>
      </c>
    </row>
    <row r="319">
      <c r="A319" s="12" t="n">
        <v>46323</v>
      </c>
      <c r="B319" s="7">
        <f>TEXT(A319,"aaa")</f>
        <v/>
      </c>
      <c r="C319" s="7">
        <f>IF(OR(WEEKDAY(A319,2)&gt;5,COUNTIF('6_休日'!$A$4:$A$41,A319)&gt;0),0,1)</f>
        <v/>
      </c>
      <c r="D319" s="13">
        <f>INDEX('4_日の入り'!$B$4:$AX$368,301,$B$6)</f>
        <v/>
      </c>
      <c r="E319" s="13">
        <f>INDEX('5_薄明の終わり'!$B$4:$AX$368,301,$B$6)</f>
        <v/>
      </c>
      <c r="F319" s="7">
        <f>IF(ROUND($B$4*1440,0)&lt;ROUND(D319*1440,0),"沈む前",IF(ROUND($B$4*1440,0)&lt;ROUND(E319*1440,0),"薄明","暗い"))</f>
        <v/>
      </c>
      <c r="G319" s="10">
        <f>IF(ROUND(D319*1440,0)=ROUND($E$9*1440,0),A319,"")</f>
        <v/>
      </c>
      <c r="H319" s="10">
        <f>IF(AND(F319&lt;&gt;"沈む前",A319&gt;=DATE($B$5,7,1)),A319,"")</f>
        <v/>
      </c>
      <c r="I319" s="10">
        <f>IF(AND(F319&lt;&gt;"沈む前",A319&lt;DATE($B$5,7,1)),A319,"")</f>
        <v/>
      </c>
    </row>
    <row r="320">
      <c r="A320" s="12" t="n">
        <v>46324</v>
      </c>
      <c r="B320" s="7">
        <f>TEXT(A320,"aaa")</f>
        <v/>
      </c>
      <c r="C320" s="7">
        <f>IF(OR(WEEKDAY(A320,2)&gt;5,COUNTIF('6_休日'!$A$4:$A$41,A320)&gt;0),0,1)</f>
        <v/>
      </c>
      <c r="D320" s="13">
        <f>INDEX('4_日の入り'!$B$4:$AX$368,302,$B$6)</f>
        <v/>
      </c>
      <c r="E320" s="13">
        <f>INDEX('5_薄明の終わり'!$B$4:$AX$368,302,$B$6)</f>
        <v/>
      </c>
      <c r="F320" s="7">
        <f>IF(ROUND($B$4*1440,0)&lt;ROUND(D320*1440,0),"沈む前",IF(ROUND($B$4*1440,0)&lt;ROUND(E320*1440,0),"薄明","暗い"))</f>
        <v/>
      </c>
      <c r="G320" s="10">
        <f>IF(ROUND(D320*1440,0)=ROUND($E$9*1440,0),A320,"")</f>
        <v/>
      </c>
      <c r="H320" s="10">
        <f>IF(AND(F320&lt;&gt;"沈む前",A320&gt;=DATE($B$5,7,1)),A320,"")</f>
        <v/>
      </c>
      <c r="I320" s="10">
        <f>IF(AND(F320&lt;&gt;"沈む前",A320&lt;DATE($B$5,7,1)),A320,"")</f>
        <v/>
      </c>
    </row>
    <row r="321">
      <c r="A321" s="12" t="n">
        <v>46325</v>
      </c>
      <c r="B321" s="7">
        <f>TEXT(A321,"aaa")</f>
        <v/>
      </c>
      <c r="C321" s="7">
        <f>IF(OR(WEEKDAY(A321,2)&gt;5,COUNTIF('6_休日'!$A$4:$A$41,A321)&gt;0),0,1)</f>
        <v/>
      </c>
      <c r="D321" s="13">
        <f>INDEX('4_日の入り'!$B$4:$AX$368,303,$B$6)</f>
        <v/>
      </c>
      <c r="E321" s="13">
        <f>INDEX('5_薄明の終わり'!$B$4:$AX$368,303,$B$6)</f>
        <v/>
      </c>
      <c r="F321" s="7">
        <f>IF(ROUND($B$4*1440,0)&lt;ROUND(D321*1440,0),"沈む前",IF(ROUND($B$4*1440,0)&lt;ROUND(E321*1440,0),"薄明","暗い"))</f>
        <v/>
      </c>
      <c r="G321" s="10">
        <f>IF(ROUND(D321*1440,0)=ROUND($E$9*1440,0),A321,"")</f>
        <v/>
      </c>
      <c r="H321" s="10">
        <f>IF(AND(F321&lt;&gt;"沈む前",A321&gt;=DATE($B$5,7,1)),A321,"")</f>
        <v/>
      </c>
      <c r="I321" s="10">
        <f>IF(AND(F321&lt;&gt;"沈む前",A321&lt;DATE($B$5,7,1)),A321,"")</f>
        <v/>
      </c>
    </row>
    <row r="322">
      <c r="A322" s="12" t="n">
        <v>46326</v>
      </c>
      <c r="B322" s="7">
        <f>TEXT(A322,"aaa")</f>
        <v/>
      </c>
      <c r="C322" s="7">
        <f>IF(OR(WEEKDAY(A322,2)&gt;5,COUNTIF('6_休日'!$A$4:$A$41,A322)&gt;0),0,1)</f>
        <v/>
      </c>
      <c r="D322" s="13">
        <f>INDEX('4_日の入り'!$B$4:$AX$368,304,$B$6)</f>
        <v/>
      </c>
      <c r="E322" s="13">
        <f>INDEX('5_薄明の終わり'!$B$4:$AX$368,304,$B$6)</f>
        <v/>
      </c>
      <c r="F322" s="7">
        <f>IF(ROUND($B$4*1440,0)&lt;ROUND(D322*1440,0),"沈む前",IF(ROUND($B$4*1440,0)&lt;ROUND(E322*1440,0),"薄明","暗い"))</f>
        <v/>
      </c>
      <c r="G322" s="10">
        <f>IF(ROUND(D322*1440,0)=ROUND($E$9*1440,0),A322,"")</f>
        <v/>
      </c>
      <c r="H322" s="10">
        <f>IF(AND(F322&lt;&gt;"沈む前",A322&gt;=DATE($B$5,7,1)),A322,"")</f>
        <v/>
      </c>
      <c r="I322" s="10">
        <f>IF(AND(F322&lt;&gt;"沈む前",A322&lt;DATE($B$5,7,1)),A322,"")</f>
        <v/>
      </c>
    </row>
    <row r="323">
      <c r="A323" s="12" t="n">
        <v>46327</v>
      </c>
      <c r="B323" s="7">
        <f>TEXT(A323,"aaa")</f>
        <v/>
      </c>
      <c r="C323" s="7">
        <f>IF(OR(WEEKDAY(A323,2)&gt;5,COUNTIF('6_休日'!$A$4:$A$41,A323)&gt;0),0,1)</f>
        <v/>
      </c>
      <c r="D323" s="13">
        <f>INDEX('4_日の入り'!$B$4:$AX$368,305,$B$6)</f>
        <v/>
      </c>
      <c r="E323" s="13">
        <f>INDEX('5_薄明の終わり'!$B$4:$AX$368,305,$B$6)</f>
        <v/>
      </c>
      <c r="F323" s="7">
        <f>IF(ROUND($B$4*1440,0)&lt;ROUND(D323*1440,0),"沈む前",IF(ROUND($B$4*1440,0)&lt;ROUND(E323*1440,0),"薄明","暗い"))</f>
        <v/>
      </c>
      <c r="G323" s="10">
        <f>IF(ROUND(D323*1440,0)=ROUND($E$9*1440,0),A323,"")</f>
        <v/>
      </c>
      <c r="H323" s="10">
        <f>IF(AND(F323&lt;&gt;"沈む前",A323&gt;=DATE($B$5,7,1)),A323,"")</f>
        <v/>
      </c>
      <c r="I323" s="10">
        <f>IF(AND(F323&lt;&gt;"沈む前",A323&lt;DATE($B$5,7,1)),A323,"")</f>
        <v/>
      </c>
    </row>
    <row r="324">
      <c r="A324" s="12" t="n">
        <v>46328</v>
      </c>
      <c r="B324" s="7">
        <f>TEXT(A324,"aaa")</f>
        <v/>
      </c>
      <c r="C324" s="7">
        <f>IF(OR(WEEKDAY(A324,2)&gt;5,COUNTIF('6_休日'!$A$4:$A$41,A324)&gt;0),0,1)</f>
        <v/>
      </c>
      <c r="D324" s="13">
        <f>INDEX('4_日の入り'!$B$4:$AX$368,306,$B$6)</f>
        <v/>
      </c>
      <c r="E324" s="13">
        <f>INDEX('5_薄明の終わり'!$B$4:$AX$368,306,$B$6)</f>
        <v/>
      </c>
      <c r="F324" s="7">
        <f>IF(ROUND($B$4*1440,0)&lt;ROUND(D324*1440,0),"沈む前",IF(ROUND($B$4*1440,0)&lt;ROUND(E324*1440,0),"薄明","暗い"))</f>
        <v/>
      </c>
      <c r="G324" s="10">
        <f>IF(ROUND(D324*1440,0)=ROUND($E$9*1440,0),A324,"")</f>
        <v/>
      </c>
      <c r="H324" s="10">
        <f>IF(AND(F324&lt;&gt;"沈む前",A324&gt;=DATE($B$5,7,1)),A324,"")</f>
        <v/>
      </c>
      <c r="I324" s="10">
        <f>IF(AND(F324&lt;&gt;"沈む前",A324&lt;DATE($B$5,7,1)),A324,"")</f>
        <v/>
      </c>
    </row>
    <row r="325">
      <c r="A325" s="12" t="n">
        <v>46329</v>
      </c>
      <c r="B325" s="7">
        <f>TEXT(A325,"aaa")</f>
        <v/>
      </c>
      <c r="C325" s="7">
        <f>IF(OR(WEEKDAY(A325,2)&gt;5,COUNTIF('6_休日'!$A$4:$A$41,A325)&gt;0),0,1)</f>
        <v/>
      </c>
      <c r="D325" s="13">
        <f>INDEX('4_日の入り'!$B$4:$AX$368,307,$B$6)</f>
        <v/>
      </c>
      <c r="E325" s="13">
        <f>INDEX('5_薄明の終わり'!$B$4:$AX$368,307,$B$6)</f>
        <v/>
      </c>
      <c r="F325" s="7">
        <f>IF(ROUND($B$4*1440,0)&lt;ROUND(D325*1440,0),"沈む前",IF(ROUND($B$4*1440,0)&lt;ROUND(E325*1440,0),"薄明","暗い"))</f>
        <v/>
      </c>
      <c r="G325" s="10">
        <f>IF(ROUND(D325*1440,0)=ROUND($E$9*1440,0),A325,"")</f>
        <v/>
      </c>
      <c r="H325" s="10">
        <f>IF(AND(F325&lt;&gt;"沈む前",A325&gt;=DATE($B$5,7,1)),A325,"")</f>
        <v/>
      </c>
      <c r="I325" s="10">
        <f>IF(AND(F325&lt;&gt;"沈む前",A325&lt;DATE($B$5,7,1)),A325,"")</f>
        <v/>
      </c>
    </row>
    <row r="326">
      <c r="A326" s="12" t="n">
        <v>46330</v>
      </c>
      <c r="B326" s="7">
        <f>TEXT(A326,"aaa")</f>
        <v/>
      </c>
      <c r="C326" s="7">
        <f>IF(OR(WEEKDAY(A326,2)&gt;5,COUNTIF('6_休日'!$A$4:$A$41,A326)&gt;0),0,1)</f>
        <v/>
      </c>
      <c r="D326" s="13">
        <f>INDEX('4_日の入り'!$B$4:$AX$368,308,$B$6)</f>
        <v/>
      </c>
      <c r="E326" s="13">
        <f>INDEX('5_薄明の終わり'!$B$4:$AX$368,308,$B$6)</f>
        <v/>
      </c>
      <c r="F326" s="7">
        <f>IF(ROUND($B$4*1440,0)&lt;ROUND(D326*1440,0),"沈む前",IF(ROUND($B$4*1440,0)&lt;ROUND(E326*1440,0),"薄明","暗い"))</f>
        <v/>
      </c>
      <c r="G326" s="10">
        <f>IF(ROUND(D326*1440,0)=ROUND($E$9*1440,0),A326,"")</f>
        <v/>
      </c>
      <c r="H326" s="10">
        <f>IF(AND(F326&lt;&gt;"沈む前",A326&gt;=DATE($B$5,7,1)),A326,"")</f>
        <v/>
      </c>
      <c r="I326" s="10">
        <f>IF(AND(F326&lt;&gt;"沈む前",A326&lt;DATE($B$5,7,1)),A326,"")</f>
        <v/>
      </c>
    </row>
    <row r="327">
      <c r="A327" s="12" t="n">
        <v>46331</v>
      </c>
      <c r="B327" s="7">
        <f>TEXT(A327,"aaa")</f>
        <v/>
      </c>
      <c r="C327" s="7">
        <f>IF(OR(WEEKDAY(A327,2)&gt;5,COUNTIF('6_休日'!$A$4:$A$41,A327)&gt;0),0,1)</f>
        <v/>
      </c>
      <c r="D327" s="13">
        <f>INDEX('4_日の入り'!$B$4:$AX$368,309,$B$6)</f>
        <v/>
      </c>
      <c r="E327" s="13">
        <f>INDEX('5_薄明の終わり'!$B$4:$AX$368,309,$B$6)</f>
        <v/>
      </c>
      <c r="F327" s="7">
        <f>IF(ROUND($B$4*1440,0)&lt;ROUND(D327*1440,0),"沈む前",IF(ROUND($B$4*1440,0)&lt;ROUND(E327*1440,0),"薄明","暗い"))</f>
        <v/>
      </c>
      <c r="G327" s="10">
        <f>IF(ROUND(D327*1440,0)=ROUND($E$9*1440,0),A327,"")</f>
        <v/>
      </c>
      <c r="H327" s="10">
        <f>IF(AND(F327&lt;&gt;"沈む前",A327&gt;=DATE($B$5,7,1)),A327,"")</f>
        <v/>
      </c>
      <c r="I327" s="10">
        <f>IF(AND(F327&lt;&gt;"沈む前",A327&lt;DATE($B$5,7,1)),A327,"")</f>
        <v/>
      </c>
    </row>
    <row r="328">
      <c r="A328" s="12" t="n">
        <v>46332</v>
      </c>
      <c r="B328" s="7">
        <f>TEXT(A328,"aaa")</f>
        <v/>
      </c>
      <c r="C328" s="7">
        <f>IF(OR(WEEKDAY(A328,2)&gt;5,COUNTIF('6_休日'!$A$4:$A$41,A328)&gt;0),0,1)</f>
        <v/>
      </c>
      <c r="D328" s="13">
        <f>INDEX('4_日の入り'!$B$4:$AX$368,310,$B$6)</f>
        <v/>
      </c>
      <c r="E328" s="13">
        <f>INDEX('5_薄明の終わり'!$B$4:$AX$368,310,$B$6)</f>
        <v/>
      </c>
      <c r="F328" s="7">
        <f>IF(ROUND($B$4*1440,0)&lt;ROUND(D328*1440,0),"沈む前",IF(ROUND($B$4*1440,0)&lt;ROUND(E328*1440,0),"薄明","暗い"))</f>
        <v/>
      </c>
      <c r="G328" s="10">
        <f>IF(ROUND(D328*1440,0)=ROUND($E$9*1440,0),A328,"")</f>
        <v/>
      </c>
      <c r="H328" s="10">
        <f>IF(AND(F328&lt;&gt;"沈む前",A328&gt;=DATE($B$5,7,1)),A328,"")</f>
        <v/>
      </c>
      <c r="I328" s="10">
        <f>IF(AND(F328&lt;&gt;"沈む前",A328&lt;DATE($B$5,7,1)),A328,"")</f>
        <v/>
      </c>
    </row>
    <row r="329">
      <c r="A329" s="12" t="n">
        <v>46333</v>
      </c>
      <c r="B329" s="7">
        <f>TEXT(A329,"aaa")</f>
        <v/>
      </c>
      <c r="C329" s="7">
        <f>IF(OR(WEEKDAY(A329,2)&gt;5,COUNTIF('6_休日'!$A$4:$A$41,A329)&gt;0),0,1)</f>
        <v/>
      </c>
      <c r="D329" s="13">
        <f>INDEX('4_日の入り'!$B$4:$AX$368,311,$B$6)</f>
        <v/>
      </c>
      <c r="E329" s="13">
        <f>INDEX('5_薄明の終わり'!$B$4:$AX$368,311,$B$6)</f>
        <v/>
      </c>
      <c r="F329" s="7">
        <f>IF(ROUND($B$4*1440,0)&lt;ROUND(D329*1440,0),"沈む前",IF(ROUND($B$4*1440,0)&lt;ROUND(E329*1440,0),"薄明","暗い"))</f>
        <v/>
      </c>
      <c r="G329" s="10">
        <f>IF(ROUND(D329*1440,0)=ROUND($E$9*1440,0),A329,"")</f>
        <v/>
      </c>
      <c r="H329" s="10">
        <f>IF(AND(F329&lt;&gt;"沈む前",A329&gt;=DATE($B$5,7,1)),A329,"")</f>
        <v/>
      </c>
      <c r="I329" s="10">
        <f>IF(AND(F329&lt;&gt;"沈む前",A329&lt;DATE($B$5,7,1)),A329,"")</f>
        <v/>
      </c>
    </row>
    <row r="330">
      <c r="A330" s="12" t="n">
        <v>46334</v>
      </c>
      <c r="B330" s="7">
        <f>TEXT(A330,"aaa")</f>
        <v/>
      </c>
      <c r="C330" s="7">
        <f>IF(OR(WEEKDAY(A330,2)&gt;5,COUNTIF('6_休日'!$A$4:$A$41,A330)&gt;0),0,1)</f>
        <v/>
      </c>
      <c r="D330" s="13">
        <f>INDEX('4_日の入り'!$B$4:$AX$368,312,$B$6)</f>
        <v/>
      </c>
      <c r="E330" s="13">
        <f>INDEX('5_薄明の終わり'!$B$4:$AX$368,312,$B$6)</f>
        <v/>
      </c>
      <c r="F330" s="7">
        <f>IF(ROUND($B$4*1440,0)&lt;ROUND(D330*1440,0),"沈む前",IF(ROUND($B$4*1440,0)&lt;ROUND(E330*1440,0),"薄明","暗い"))</f>
        <v/>
      </c>
      <c r="G330" s="10">
        <f>IF(ROUND(D330*1440,0)=ROUND($E$9*1440,0),A330,"")</f>
        <v/>
      </c>
      <c r="H330" s="10">
        <f>IF(AND(F330&lt;&gt;"沈む前",A330&gt;=DATE($B$5,7,1)),A330,"")</f>
        <v/>
      </c>
      <c r="I330" s="10">
        <f>IF(AND(F330&lt;&gt;"沈む前",A330&lt;DATE($B$5,7,1)),A330,"")</f>
        <v/>
      </c>
    </row>
    <row r="331">
      <c r="A331" s="12" t="n">
        <v>46335</v>
      </c>
      <c r="B331" s="7">
        <f>TEXT(A331,"aaa")</f>
        <v/>
      </c>
      <c r="C331" s="7">
        <f>IF(OR(WEEKDAY(A331,2)&gt;5,COUNTIF('6_休日'!$A$4:$A$41,A331)&gt;0),0,1)</f>
        <v/>
      </c>
      <c r="D331" s="13">
        <f>INDEX('4_日の入り'!$B$4:$AX$368,313,$B$6)</f>
        <v/>
      </c>
      <c r="E331" s="13">
        <f>INDEX('5_薄明の終わり'!$B$4:$AX$368,313,$B$6)</f>
        <v/>
      </c>
      <c r="F331" s="7">
        <f>IF(ROUND($B$4*1440,0)&lt;ROUND(D331*1440,0),"沈む前",IF(ROUND($B$4*1440,0)&lt;ROUND(E331*1440,0),"薄明","暗い"))</f>
        <v/>
      </c>
      <c r="G331" s="10">
        <f>IF(ROUND(D331*1440,0)=ROUND($E$9*1440,0),A331,"")</f>
        <v/>
      </c>
      <c r="H331" s="10">
        <f>IF(AND(F331&lt;&gt;"沈む前",A331&gt;=DATE($B$5,7,1)),A331,"")</f>
        <v/>
      </c>
      <c r="I331" s="10">
        <f>IF(AND(F331&lt;&gt;"沈む前",A331&lt;DATE($B$5,7,1)),A331,"")</f>
        <v/>
      </c>
    </row>
    <row r="332">
      <c r="A332" s="12" t="n">
        <v>46336</v>
      </c>
      <c r="B332" s="7">
        <f>TEXT(A332,"aaa")</f>
        <v/>
      </c>
      <c r="C332" s="7">
        <f>IF(OR(WEEKDAY(A332,2)&gt;5,COUNTIF('6_休日'!$A$4:$A$41,A332)&gt;0),0,1)</f>
        <v/>
      </c>
      <c r="D332" s="13">
        <f>INDEX('4_日の入り'!$B$4:$AX$368,314,$B$6)</f>
        <v/>
      </c>
      <c r="E332" s="13">
        <f>INDEX('5_薄明の終わり'!$B$4:$AX$368,314,$B$6)</f>
        <v/>
      </c>
      <c r="F332" s="7">
        <f>IF(ROUND($B$4*1440,0)&lt;ROUND(D332*1440,0),"沈む前",IF(ROUND($B$4*1440,0)&lt;ROUND(E332*1440,0),"薄明","暗い"))</f>
        <v/>
      </c>
      <c r="G332" s="10">
        <f>IF(ROUND(D332*1440,0)=ROUND($E$9*1440,0),A332,"")</f>
        <v/>
      </c>
      <c r="H332" s="10">
        <f>IF(AND(F332&lt;&gt;"沈む前",A332&gt;=DATE($B$5,7,1)),A332,"")</f>
        <v/>
      </c>
      <c r="I332" s="10">
        <f>IF(AND(F332&lt;&gt;"沈む前",A332&lt;DATE($B$5,7,1)),A332,"")</f>
        <v/>
      </c>
    </row>
    <row r="333">
      <c r="A333" s="12" t="n">
        <v>46337</v>
      </c>
      <c r="B333" s="7">
        <f>TEXT(A333,"aaa")</f>
        <v/>
      </c>
      <c r="C333" s="7">
        <f>IF(OR(WEEKDAY(A333,2)&gt;5,COUNTIF('6_休日'!$A$4:$A$41,A333)&gt;0),0,1)</f>
        <v/>
      </c>
      <c r="D333" s="13">
        <f>INDEX('4_日の入り'!$B$4:$AX$368,315,$B$6)</f>
        <v/>
      </c>
      <c r="E333" s="13">
        <f>INDEX('5_薄明の終わり'!$B$4:$AX$368,315,$B$6)</f>
        <v/>
      </c>
      <c r="F333" s="7">
        <f>IF(ROUND($B$4*1440,0)&lt;ROUND(D333*1440,0),"沈む前",IF(ROUND($B$4*1440,0)&lt;ROUND(E333*1440,0),"薄明","暗い"))</f>
        <v/>
      </c>
      <c r="G333" s="10">
        <f>IF(ROUND(D333*1440,0)=ROUND($E$9*1440,0),A333,"")</f>
        <v/>
      </c>
      <c r="H333" s="10">
        <f>IF(AND(F333&lt;&gt;"沈む前",A333&gt;=DATE($B$5,7,1)),A333,"")</f>
        <v/>
      </c>
      <c r="I333" s="10">
        <f>IF(AND(F333&lt;&gt;"沈む前",A333&lt;DATE($B$5,7,1)),A333,"")</f>
        <v/>
      </c>
    </row>
    <row r="334">
      <c r="A334" s="12" t="n">
        <v>46338</v>
      </c>
      <c r="B334" s="7">
        <f>TEXT(A334,"aaa")</f>
        <v/>
      </c>
      <c r="C334" s="7">
        <f>IF(OR(WEEKDAY(A334,2)&gt;5,COUNTIF('6_休日'!$A$4:$A$41,A334)&gt;0),0,1)</f>
        <v/>
      </c>
      <c r="D334" s="13">
        <f>INDEX('4_日の入り'!$B$4:$AX$368,316,$B$6)</f>
        <v/>
      </c>
      <c r="E334" s="13">
        <f>INDEX('5_薄明の終わり'!$B$4:$AX$368,316,$B$6)</f>
        <v/>
      </c>
      <c r="F334" s="7">
        <f>IF(ROUND($B$4*1440,0)&lt;ROUND(D334*1440,0),"沈む前",IF(ROUND($B$4*1440,0)&lt;ROUND(E334*1440,0),"薄明","暗い"))</f>
        <v/>
      </c>
      <c r="G334" s="10">
        <f>IF(ROUND(D334*1440,0)=ROUND($E$9*1440,0),A334,"")</f>
        <v/>
      </c>
      <c r="H334" s="10">
        <f>IF(AND(F334&lt;&gt;"沈む前",A334&gt;=DATE($B$5,7,1)),A334,"")</f>
        <v/>
      </c>
      <c r="I334" s="10">
        <f>IF(AND(F334&lt;&gt;"沈む前",A334&lt;DATE($B$5,7,1)),A334,"")</f>
        <v/>
      </c>
    </row>
    <row r="335">
      <c r="A335" s="12" t="n">
        <v>46339</v>
      </c>
      <c r="B335" s="7">
        <f>TEXT(A335,"aaa")</f>
        <v/>
      </c>
      <c r="C335" s="7">
        <f>IF(OR(WEEKDAY(A335,2)&gt;5,COUNTIF('6_休日'!$A$4:$A$41,A335)&gt;0),0,1)</f>
        <v/>
      </c>
      <c r="D335" s="13">
        <f>INDEX('4_日の入り'!$B$4:$AX$368,317,$B$6)</f>
        <v/>
      </c>
      <c r="E335" s="13">
        <f>INDEX('5_薄明の終わり'!$B$4:$AX$368,317,$B$6)</f>
        <v/>
      </c>
      <c r="F335" s="7">
        <f>IF(ROUND($B$4*1440,0)&lt;ROUND(D335*1440,0),"沈む前",IF(ROUND($B$4*1440,0)&lt;ROUND(E335*1440,0),"薄明","暗い"))</f>
        <v/>
      </c>
      <c r="G335" s="10">
        <f>IF(ROUND(D335*1440,0)=ROUND($E$9*1440,0),A335,"")</f>
        <v/>
      </c>
      <c r="H335" s="10">
        <f>IF(AND(F335&lt;&gt;"沈む前",A335&gt;=DATE($B$5,7,1)),A335,"")</f>
        <v/>
      </c>
      <c r="I335" s="10">
        <f>IF(AND(F335&lt;&gt;"沈む前",A335&lt;DATE($B$5,7,1)),A335,"")</f>
        <v/>
      </c>
    </row>
    <row r="336">
      <c r="A336" s="12" t="n">
        <v>46340</v>
      </c>
      <c r="B336" s="7">
        <f>TEXT(A336,"aaa")</f>
        <v/>
      </c>
      <c r="C336" s="7">
        <f>IF(OR(WEEKDAY(A336,2)&gt;5,COUNTIF('6_休日'!$A$4:$A$41,A336)&gt;0),0,1)</f>
        <v/>
      </c>
      <c r="D336" s="13">
        <f>INDEX('4_日の入り'!$B$4:$AX$368,318,$B$6)</f>
        <v/>
      </c>
      <c r="E336" s="13">
        <f>INDEX('5_薄明の終わり'!$B$4:$AX$368,318,$B$6)</f>
        <v/>
      </c>
      <c r="F336" s="7">
        <f>IF(ROUND($B$4*1440,0)&lt;ROUND(D336*1440,0),"沈む前",IF(ROUND($B$4*1440,0)&lt;ROUND(E336*1440,0),"薄明","暗い"))</f>
        <v/>
      </c>
      <c r="G336" s="10">
        <f>IF(ROUND(D336*1440,0)=ROUND($E$9*1440,0),A336,"")</f>
        <v/>
      </c>
      <c r="H336" s="10">
        <f>IF(AND(F336&lt;&gt;"沈む前",A336&gt;=DATE($B$5,7,1)),A336,"")</f>
        <v/>
      </c>
      <c r="I336" s="10">
        <f>IF(AND(F336&lt;&gt;"沈む前",A336&lt;DATE($B$5,7,1)),A336,"")</f>
        <v/>
      </c>
    </row>
    <row r="337">
      <c r="A337" s="12" t="n">
        <v>46341</v>
      </c>
      <c r="B337" s="7">
        <f>TEXT(A337,"aaa")</f>
        <v/>
      </c>
      <c r="C337" s="7">
        <f>IF(OR(WEEKDAY(A337,2)&gt;5,COUNTIF('6_休日'!$A$4:$A$41,A337)&gt;0),0,1)</f>
        <v/>
      </c>
      <c r="D337" s="13">
        <f>INDEX('4_日の入り'!$B$4:$AX$368,319,$B$6)</f>
        <v/>
      </c>
      <c r="E337" s="13">
        <f>INDEX('5_薄明の終わり'!$B$4:$AX$368,319,$B$6)</f>
        <v/>
      </c>
      <c r="F337" s="7">
        <f>IF(ROUND($B$4*1440,0)&lt;ROUND(D337*1440,0),"沈む前",IF(ROUND($B$4*1440,0)&lt;ROUND(E337*1440,0),"薄明","暗い"))</f>
        <v/>
      </c>
      <c r="G337" s="10">
        <f>IF(ROUND(D337*1440,0)=ROUND($E$9*1440,0),A337,"")</f>
        <v/>
      </c>
      <c r="H337" s="10">
        <f>IF(AND(F337&lt;&gt;"沈む前",A337&gt;=DATE($B$5,7,1)),A337,"")</f>
        <v/>
      </c>
      <c r="I337" s="10">
        <f>IF(AND(F337&lt;&gt;"沈む前",A337&lt;DATE($B$5,7,1)),A337,"")</f>
        <v/>
      </c>
    </row>
    <row r="338">
      <c r="A338" s="12" t="n">
        <v>46342</v>
      </c>
      <c r="B338" s="7">
        <f>TEXT(A338,"aaa")</f>
        <v/>
      </c>
      <c r="C338" s="7">
        <f>IF(OR(WEEKDAY(A338,2)&gt;5,COUNTIF('6_休日'!$A$4:$A$41,A338)&gt;0),0,1)</f>
        <v/>
      </c>
      <c r="D338" s="13">
        <f>INDEX('4_日の入り'!$B$4:$AX$368,320,$B$6)</f>
        <v/>
      </c>
      <c r="E338" s="13">
        <f>INDEX('5_薄明の終わり'!$B$4:$AX$368,320,$B$6)</f>
        <v/>
      </c>
      <c r="F338" s="7">
        <f>IF(ROUND($B$4*1440,0)&lt;ROUND(D338*1440,0),"沈む前",IF(ROUND($B$4*1440,0)&lt;ROUND(E338*1440,0),"薄明","暗い"))</f>
        <v/>
      </c>
      <c r="G338" s="10">
        <f>IF(ROUND(D338*1440,0)=ROUND($E$9*1440,0),A338,"")</f>
        <v/>
      </c>
      <c r="H338" s="10">
        <f>IF(AND(F338&lt;&gt;"沈む前",A338&gt;=DATE($B$5,7,1)),A338,"")</f>
        <v/>
      </c>
      <c r="I338" s="10">
        <f>IF(AND(F338&lt;&gt;"沈む前",A338&lt;DATE($B$5,7,1)),A338,"")</f>
        <v/>
      </c>
    </row>
    <row r="339">
      <c r="A339" s="12" t="n">
        <v>46343</v>
      </c>
      <c r="B339" s="7">
        <f>TEXT(A339,"aaa")</f>
        <v/>
      </c>
      <c r="C339" s="7">
        <f>IF(OR(WEEKDAY(A339,2)&gt;5,COUNTIF('6_休日'!$A$4:$A$41,A339)&gt;0),0,1)</f>
        <v/>
      </c>
      <c r="D339" s="13">
        <f>INDEX('4_日の入り'!$B$4:$AX$368,321,$B$6)</f>
        <v/>
      </c>
      <c r="E339" s="13">
        <f>INDEX('5_薄明の終わり'!$B$4:$AX$368,321,$B$6)</f>
        <v/>
      </c>
      <c r="F339" s="7">
        <f>IF(ROUND($B$4*1440,0)&lt;ROUND(D339*1440,0),"沈む前",IF(ROUND($B$4*1440,0)&lt;ROUND(E339*1440,0),"薄明","暗い"))</f>
        <v/>
      </c>
      <c r="G339" s="10">
        <f>IF(ROUND(D339*1440,0)=ROUND($E$9*1440,0),A339,"")</f>
        <v/>
      </c>
      <c r="H339" s="10">
        <f>IF(AND(F339&lt;&gt;"沈む前",A339&gt;=DATE($B$5,7,1)),A339,"")</f>
        <v/>
      </c>
      <c r="I339" s="10">
        <f>IF(AND(F339&lt;&gt;"沈む前",A339&lt;DATE($B$5,7,1)),A339,"")</f>
        <v/>
      </c>
    </row>
    <row r="340">
      <c r="A340" s="12" t="n">
        <v>46344</v>
      </c>
      <c r="B340" s="7">
        <f>TEXT(A340,"aaa")</f>
        <v/>
      </c>
      <c r="C340" s="7">
        <f>IF(OR(WEEKDAY(A340,2)&gt;5,COUNTIF('6_休日'!$A$4:$A$41,A340)&gt;0),0,1)</f>
        <v/>
      </c>
      <c r="D340" s="13">
        <f>INDEX('4_日の入り'!$B$4:$AX$368,322,$B$6)</f>
        <v/>
      </c>
      <c r="E340" s="13">
        <f>INDEX('5_薄明の終わり'!$B$4:$AX$368,322,$B$6)</f>
        <v/>
      </c>
      <c r="F340" s="7">
        <f>IF(ROUND($B$4*1440,0)&lt;ROUND(D340*1440,0),"沈む前",IF(ROUND($B$4*1440,0)&lt;ROUND(E340*1440,0),"薄明","暗い"))</f>
        <v/>
      </c>
      <c r="G340" s="10">
        <f>IF(ROUND(D340*1440,0)=ROUND($E$9*1440,0),A340,"")</f>
        <v/>
      </c>
      <c r="H340" s="10">
        <f>IF(AND(F340&lt;&gt;"沈む前",A340&gt;=DATE($B$5,7,1)),A340,"")</f>
        <v/>
      </c>
      <c r="I340" s="10">
        <f>IF(AND(F340&lt;&gt;"沈む前",A340&lt;DATE($B$5,7,1)),A340,"")</f>
        <v/>
      </c>
    </row>
    <row r="341">
      <c r="A341" s="12" t="n">
        <v>46345</v>
      </c>
      <c r="B341" s="7">
        <f>TEXT(A341,"aaa")</f>
        <v/>
      </c>
      <c r="C341" s="7">
        <f>IF(OR(WEEKDAY(A341,2)&gt;5,COUNTIF('6_休日'!$A$4:$A$41,A341)&gt;0),0,1)</f>
        <v/>
      </c>
      <c r="D341" s="13">
        <f>INDEX('4_日の入り'!$B$4:$AX$368,323,$B$6)</f>
        <v/>
      </c>
      <c r="E341" s="13">
        <f>INDEX('5_薄明の終わり'!$B$4:$AX$368,323,$B$6)</f>
        <v/>
      </c>
      <c r="F341" s="7">
        <f>IF(ROUND($B$4*1440,0)&lt;ROUND(D341*1440,0),"沈む前",IF(ROUND($B$4*1440,0)&lt;ROUND(E341*1440,0),"薄明","暗い"))</f>
        <v/>
      </c>
      <c r="G341" s="10">
        <f>IF(ROUND(D341*1440,0)=ROUND($E$9*1440,0),A341,"")</f>
        <v/>
      </c>
      <c r="H341" s="10">
        <f>IF(AND(F341&lt;&gt;"沈む前",A341&gt;=DATE($B$5,7,1)),A341,"")</f>
        <v/>
      </c>
      <c r="I341" s="10">
        <f>IF(AND(F341&lt;&gt;"沈む前",A341&lt;DATE($B$5,7,1)),A341,"")</f>
        <v/>
      </c>
    </row>
    <row r="342">
      <c r="A342" s="12" t="n">
        <v>46346</v>
      </c>
      <c r="B342" s="7">
        <f>TEXT(A342,"aaa")</f>
        <v/>
      </c>
      <c r="C342" s="7">
        <f>IF(OR(WEEKDAY(A342,2)&gt;5,COUNTIF('6_休日'!$A$4:$A$41,A342)&gt;0),0,1)</f>
        <v/>
      </c>
      <c r="D342" s="13">
        <f>INDEX('4_日の入り'!$B$4:$AX$368,324,$B$6)</f>
        <v/>
      </c>
      <c r="E342" s="13">
        <f>INDEX('5_薄明の終わり'!$B$4:$AX$368,324,$B$6)</f>
        <v/>
      </c>
      <c r="F342" s="7">
        <f>IF(ROUND($B$4*1440,0)&lt;ROUND(D342*1440,0),"沈む前",IF(ROUND($B$4*1440,0)&lt;ROUND(E342*1440,0),"薄明","暗い"))</f>
        <v/>
      </c>
      <c r="G342" s="10">
        <f>IF(ROUND(D342*1440,0)=ROUND($E$9*1440,0),A342,"")</f>
        <v/>
      </c>
      <c r="H342" s="10">
        <f>IF(AND(F342&lt;&gt;"沈む前",A342&gt;=DATE($B$5,7,1)),A342,"")</f>
        <v/>
      </c>
      <c r="I342" s="10">
        <f>IF(AND(F342&lt;&gt;"沈む前",A342&lt;DATE($B$5,7,1)),A342,"")</f>
        <v/>
      </c>
    </row>
    <row r="343">
      <c r="A343" s="12" t="n">
        <v>46347</v>
      </c>
      <c r="B343" s="7">
        <f>TEXT(A343,"aaa")</f>
        <v/>
      </c>
      <c r="C343" s="7">
        <f>IF(OR(WEEKDAY(A343,2)&gt;5,COUNTIF('6_休日'!$A$4:$A$41,A343)&gt;0),0,1)</f>
        <v/>
      </c>
      <c r="D343" s="13">
        <f>INDEX('4_日の入り'!$B$4:$AX$368,325,$B$6)</f>
        <v/>
      </c>
      <c r="E343" s="13">
        <f>INDEX('5_薄明の終わり'!$B$4:$AX$368,325,$B$6)</f>
        <v/>
      </c>
      <c r="F343" s="7">
        <f>IF(ROUND($B$4*1440,0)&lt;ROUND(D343*1440,0),"沈む前",IF(ROUND($B$4*1440,0)&lt;ROUND(E343*1440,0),"薄明","暗い"))</f>
        <v/>
      </c>
      <c r="G343" s="10">
        <f>IF(ROUND(D343*1440,0)=ROUND($E$9*1440,0),A343,"")</f>
        <v/>
      </c>
      <c r="H343" s="10">
        <f>IF(AND(F343&lt;&gt;"沈む前",A343&gt;=DATE($B$5,7,1)),A343,"")</f>
        <v/>
      </c>
      <c r="I343" s="10">
        <f>IF(AND(F343&lt;&gt;"沈む前",A343&lt;DATE($B$5,7,1)),A343,"")</f>
        <v/>
      </c>
    </row>
    <row r="344">
      <c r="A344" s="12" t="n">
        <v>46348</v>
      </c>
      <c r="B344" s="7">
        <f>TEXT(A344,"aaa")</f>
        <v/>
      </c>
      <c r="C344" s="7">
        <f>IF(OR(WEEKDAY(A344,2)&gt;5,COUNTIF('6_休日'!$A$4:$A$41,A344)&gt;0),0,1)</f>
        <v/>
      </c>
      <c r="D344" s="13">
        <f>INDEX('4_日の入り'!$B$4:$AX$368,326,$B$6)</f>
        <v/>
      </c>
      <c r="E344" s="13">
        <f>INDEX('5_薄明の終わり'!$B$4:$AX$368,326,$B$6)</f>
        <v/>
      </c>
      <c r="F344" s="7">
        <f>IF(ROUND($B$4*1440,0)&lt;ROUND(D344*1440,0),"沈む前",IF(ROUND($B$4*1440,0)&lt;ROUND(E344*1440,0),"薄明","暗い"))</f>
        <v/>
      </c>
      <c r="G344" s="10">
        <f>IF(ROUND(D344*1440,0)=ROUND($E$9*1440,0),A344,"")</f>
        <v/>
      </c>
      <c r="H344" s="10">
        <f>IF(AND(F344&lt;&gt;"沈む前",A344&gt;=DATE($B$5,7,1)),A344,"")</f>
        <v/>
      </c>
      <c r="I344" s="10">
        <f>IF(AND(F344&lt;&gt;"沈む前",A344&lt;DATE($B$5,7,1)),A344,"")</f>
        <v/>
      </c>
    </row>
    <row r="345">
      <c r="A345" s="12" t="n">
        <v>46349</v>
      </c>
      <c r="B345" s="7">
        <f>TEXT(A345,"aaa")</f>
        <v/>
      </c>
      <c r="C345" s="7">
        <f>IF(OR(WEEKDAY(A345,2)&gt;5,COUNTIF('6_休日'!$A$4:$A$41,A345)&gt;0),0,1)</f>
        <v/>
      </c>
      <c r="D345" s="13">
        <f>INDEX('4_日の入り'!$B$4:$AX$368,327,$B$6)</f>
        <v/>
      </c>
      <c r="E345" s="13">
        <f>INDEX('5_薄明の終わり'!$B$4:$AX$368,327,$B$6)</f>
        <v/>
      </c>
      <c r="F345" s="7">
        <f>IF(ROUND($B$4*1440,0)&lt;ROUND(D345*1440,0),"沈む前",IF(ROUND($B$4*1440,0)&lt;ROUND(E345*1440,0),"薄明","暗い"))</f>
        <v/>
      </c>
      <c r="G345" s="10">
        <f>IF(ROUND(D345*1440,0)=ROUND($E$9*1440,0),A345,"")</f>
        <v/>
      </c>
      <c r="H345" s="10">
        <f>IF(AND(F345&lt;&gt;"沈む前",A345&gt;=DATE($B$5,7,1)),A345,"")</f>
        <v/>
      </c>
      <c r="I345" s="10">
        <f>IF(AND(F345&lt;&gt;"沈む前",A345&lt;DATE($B$5,7,1)),A345,"")</f>
        <v/>
      </c>
    </row>
    <row r="346">
      <c r="A346" s="12" t="n">
        <v>46350</v>
      </c>
      <c r="B346" s="7">
        <f>TEXT(A346,"aaa")</f>
        <v/>
      </c>
      <c r="C346" s="7">
        <f>IF(OR(WEEKDAY(A346,2)&gt;5,COUNTIF('6_休日'!$A$4:$A$41,A346)&gt;0),0,1)</f>
        <v/>
      </c>
      <c r="D346" s="13">
        <f>INDEX('4_日の入り'!$B$4:$AX$368,328,$B$6)</f>
        <v/>
      </c>
      <c r="E346" s="13">
        <f>INDEX('5_薄明の終わり'!$B$4:$AX$368,328,$B$6)</f>
        <v/>
      </c>
      <c r="F346" s="7">
        <f>IF(ROUND($B$4*1440,0)&lt;ROUND(D346*1440,0),"沈む前",IF(ROUND($B$4*1440,0)&lt;ROUND(E346*1440,0),"薄明","暗い"))</f>
        <v/>
      </c>
      <c r="G346" s="10">
        <f>IF(ROUND(D346*1440,0)=ROUND($E$9*1440,0),A346,"")</f>
        <v/>
      </c>
      <c r="H346" s="10">
        <f>IF(AND(F346&lt;&gt;"沈む前",A346&gt;=DATE($B$5,7,1)),A346,"")</f>
        <v/>
      </c>
      <c r="I346" s="10">
        <f>IF(AND(F346&lt;&gt;"沈む前",A346&lt;DATE($B$5,7,1)),A346,"")</f>
        <v/>
      </c>
    </row>
    <row r="347">
      <c r="A347" s="12" t="n">
        <v>46351</v>
      </c>
      <c r="B347" s="7">
        <f>TEXT(A347,"aaa")</f>
        <v/>
      </c>
      <c r="C347" s="7">
        <f>IF(OR(WEEKDAY(A347,2)&gt;5,COUNTIF('6_休日'!$A$4:$A$41,A347)&gt;0),0,1)</f>
        <v/>
      </c>
      <c r="D347" s="13">
        <f>INDEX('4_日の入り'!$B$4:$AX$368,329,$B$6)</f>
        <v/>
      </c>
      <c r="E347" s="13">
        <f>INDEX('5_薄明の終わり'!$B$4:$AX$368,329,$B$6)</f>
        <v/>
      </c>
      <c r="F347" s="7">
        <f>IF(ROUND($B$4*1440,0)&lt;ROUND(D347*1440,0),"沈む前",IF(ROUND($B$4*1440,0)&lt;ROUND(E347*1440,0),"薄明","暗い"))</f>
        <v/>
      </c>
      <c r="G347" s="10">
        <f>IF(ROUND(D347*1440,0)=ROUND($E$9*1440,0),A347,"")</f>
        <v/>
      </c>
      <c r="H347" s="10">
        <f>IF(AND(F347&lt;&gt;"沈む前",A347&gt;=DATE($B$5,7,1)),A347,"")</f>
        <v/>
      </c>
      <c r="I347" s="10">
        <f>IF(AND(F347&lt;&gt;"沈む前",A347&lt;DATE($B$5,7,1)),A347,"")</f>
        <v/>
      </c>
    </row>
    <row r="348">
      <c r="A348" s="12" t="n">
        <v>46352</v>
      </c>
      <c r="B348" s="7">
        <f>TEXT(A348,"aaa")</f>
        <v/>
      </c>
      <c r="C348" s="7">
        <f>IF(OR(WEEKDAY(A348,2)&gt;5,COUNTIF('6_休日'!$A$4:$A$41,A348)&gt;0),0,1)</f>
        <v/>
      </c>
      <c r="D348" s="13">
        <f>INDEX('4_日の入り'!$B$4:$AX$368,330,$B$6)</f>
        <v/>
      </c>
      <c r="E348" s="13">
        <f>INDEX('5_薄明の終わり'!$B$4:$AX$368,330,$B$6)</f>
        <v/>
      </c>
      <c r="F348" s="7">
        <f>IF(ROUND($B$4*1440,0)&lt;ROUND(D348*1440,0),"沈む前",IF(ROUND($B$4*1440,0)&lt;ROUND(E348*1440,0),"薄明","暗い"))</f>
        <v/>
      </c>
      <c r="G348" s="10">
        <f>IF(ROUND(D348*1440,0)=ROUND($E$9*1440,0),A348,"")</f>
        <v/>
      </c>
      <c r="H348" s="10">
        <f>IF(AND(F348&lt;&gt;"沈む前",A348&gt;=DATE($B$5,7,1)),A348,"")</f>
        <v/>
      </c>
      <c r="I348" s="10">
        <f>IF(AND(F348&lt;&gt;"沈む前",A348&lt;DATE($B$5,7,1)),A348,"")</f>
        <v/>
      </c>
    </row>
    <row r="349">
      <c r="A349" s="12" t="n">
        <v>46353</v>
      </c>
      <c r="B349" s="7">
        <f>TEXT(A349,"aaa")</f>
        <v/>
      </c>
      <c r="C349" s="7">
        <f>IF(OR(WEEKDAY(A349,2)&gt;5,COUNTIF('6_休日'!$A$4:$A$41,A349)&gt;0),0,1)</f>
        <v/>
      </c>
      <c r="D349" s="13">
        <f>INDEX('4_日の入り'!$B$4:$AX$368,331,$B$6)</f>
        <v/>
      </c>
      <c r="E349" s="13">
        <f>INDEX('5_薄明の終わり'!$B$4:$AX$368,331,$B$6)</f>
        <v/>
      </c>
      <c r="F349" s="7">
        <f>IF(ROUND($B$4*1440,0)&lt;ROUND(D349*1440,0),"沈む前",IF(ROUND($B$4*1440,0)&lt;ROUND(E349*1440,0),"薄明","暗い"))</f>
        <v/>
      </c>
      <c r="G349" s="10">
        <f>IF(ROUND(D349*1440,0)=ROUND($E$9*1440,0),A349,"")</f>
        <v/>
      </c>
      <c r="H349" s="10">
        <f>IF(AND(F349&lt;&gt;"沈む前",A349&gt;=DATE($B$5,7,1)),A349,"")</f>
        <v/>
      </c>
      <c r="I349" s="10">
        <f>IF(AND(F349&lt;&gt;"沈む前",A349&lt;DATE($B$5,7,1)),A349,"")</f>
        <v/>
      </c>
    </row>
    <row r="350">
      <c r="A350" s="12" t="n">
        <v>46354</v>
      </c>
      <c r="B350" s="7">
        <f>TEXT(A350,"aaa")</f>
        <v/>
      </c>
      <c r="C350" s="7">
        <f>IF(OR(WEEKDAY(A350,2)&gt;5,COUNTIF('6_休日'!$A$4:$A$41,A350)&gt;0),0,1)</f>
        <v/>
      </c>
      <c r="D350" s="13">
        <f>INDEX('4_日の入り'!$B$4:$AX$368,332,$B$6)</f>
        <v/>
      </c>
      <c r="E350" s="13">
        <f>INDEX('5_薄明の終わり'!$B$4:$AX$368,332,$B$6)</f>
        <v/>
      </c>
      <c r="F350" s="7">
        <f>IF(ROUND($B$4*1440,0)&lt;ROUND(D350*1440,0),"沈む前",IF(ROUND($B$4*1440,0)&lt;ROUND(E350*1440,0),"薄明","暗い"))</f>
        <v/>
      </c>
      <c r="G350" s="10">
        <f>IF(ROUND(D350*1440,0)=ROUND($E$9*1440,0),A350,"")</f>
        <v/>
      </c>
      <c r="H350" s="10">
        <f>IF(AND(F350&lt;&gt;"沈む前",A350&gt;=DATE($B$5,7,1)),A350,"")</f>
        <v/>
      </c>
      <c r="I350" s="10">
        <f>IF(AND(F350&lt;&gt;"沈む前",A350&lt;DATE($B$5,7,1)),A350,"")</f>
        <v/>
      </c>
    </row>
    <row r="351">
      <c r="A351" s="12" t="n">
        <v>46355</v>
      </c>
      <c r="B351" s="7">
        <f>TEXT(A351,"aaa")</f>
        <v/>
      </c>
      <c r="C351" s="7">
        <f>IF(OR(WEEKDAY(A351,2)&gt;5,COUNTIF('6_休日'!$A$4:$A$41,A351)&gt;0),0,1)</f>
        <v/>
      </c>
      <c r="D351" s="13">
        <f>INDEX('4_日の入り'!$B$4:$AX$368,333,$B$6)</f>
        <v/>
      </c>
      <c r="E351" s="13">
        <f>INDEX('5_薄明の終わり'!$B$4:$AX$368,333,$B$6)</f>
        <v/>
      </c>
      <c r="F351" s="7">
        <f>IF(ROUND($B$4*1440,0)&lt;ROUND(D351*1440,0),"沈む前",IF(ROUND($B$4*1440,0)&lt;ROUND(E351*1440,0),"薄明","暗い"))</f>
        <v/>
      </c>
      <c r="G351" s="10">
        <f>IF(ROUND(D351*1440,0)=ROUND($E$9*1440,0),A351,"")</f>
        <v/>
      </c>
      <c r="H351" s="10">
        <f>IF(AND(F351&lt;&gt;"沈む前",A351&gt;=DATE($B$5,7,1)),A351,"")</f>
        <v/>
      </c>
      <c r="I351" s="10">
        <f>IF(AND(F351&lt;&gt;"沈む前",A351&lt;DATE($B$5,7,1)),A351,"")</f>
        <v/>
      </c>
    </row>
    <row r="352">
      <c r="A352" s="12" t="n">
        <v>46356</v>
      </c>
      <c r="B352" s="7">
        <f>TEXT(A352,"aaa")</f>
        <v/>
      </c>
      <c r="C352" s="7">
        <f>IF(OR(WEEKDAY(A352,2)&gt;5,COUNTIF('6_休日'!$A$4:$A$41,A352)&gt;0),0,1)</f>
        <v/>
      </c>
      <c r="D352" s="13">
        <f>INDEX('4_日の入り'!$B$4:$AX$368,334,$B$6)</f>
        <v/>
      </c>
      <c r="E352" s="13">
        <f>INDEX('5_薄明の終わり'!$B$4:$AX$368,334,$B$6)</f>
        <v/>
      </c>
      <c r="F352" s="7">
        <f>IF(ROUND($B$4*1440,0)&lt;ROUND(D352*1440,0),"沈む前",IF(ROUND($B$4*1440,0)&lt;ROUND(E352*1440,0),"薄明","暗い"))</f>
        <v/>
      </c>
      <c r="G352" s="10">
        <f>IF(ROUND(D352*1440,0)=ROUND($E$9*1440,0),A352,"")</f>
        <v/>
      </c>
      <c r="H352" s="10">
        <f>IF(AND(F352&lt;&gt;"沈む前",A352&gt;=DATE($B$5,7,1)),A352,"")</f>
        <v/>
      </c>
      <c r="I352" s="10">
        <f>IF(AND(F352&lt;&gt;"沈む前",A352&lt;DATE($B$5,7,1)),A352,"")</f>
        <v/>
      </c>
    </row>
    <row r="353">
      <c r="A353" s="12" t="n">
        <v>46357</v>
      </c>
      <c r="B353" s="7">
        <f>TEXT(A353,"aaa")</f>
        <v/>
      </c>
      <c r="C353" s="7">
        <f>IF(OR(WEEKDAY(A353,2)&gt;5,COUNTIF('6_休日'!$A$4:$A$41,A353)&gt;0),0,1)</f>
        <v/>
      </c>
      <c r="D353" s="13">
        <f>INDEX('4_日の入り'!$B$4:$AX$368,335,$B$6)</f>
        <v/>
      </c>
      <c r="E353" s="13">
        <f>INDEX('5_薄明の終わり'!$B$4:$AX$368,335,$B$6)</f>
        <v/>
      </c>
      <c r="F353" s="7">
        <f>IF(ROUND($B$4*1440,0)&lt;ROUND(D353*1440,0),"沈む前",IF(ROUND($B$4*1440,0)&lt;ROUND(E353*1440,0),"薄明","暗い"))</f>
        <v/>
      </c>
      <c r="G353" s="10">
        <f>IF(ROUND(D353*1440,0)=ROUND($E$9*1440,0),A353,"")</f>
        <v/>
      </c>
      <c r="H353" s="10">
        <f>IF(AND(F353&lt;&gt;"沈む前",A353&gt;=DATE($B$5,7,1)),A353,"")</f>
        <v/>
      </c>
      <c r="I353" s="10">
        <f>IF(AND(F353&lt;&gt;"沈む前",A353&lt;DATE($B$5,7,1)),A353,"")</f>
        <v/>
      </c>
    </row>
    <row r="354">
      <c r="A354" s="12" t="n">
        <v>46358</v>
      </c>
      <c r="B354" s="7">
        <f>TEXT(A354,"aaa")</f>
        <v/>
      </c>
      <c r="C354" s="7">
        <f>IF(OR(WEEKDAY(A354,2)&gt;5,COUNTIF('6_休日'!$A$4:$A$41,A354)&gt;0),0,1)</f>
        <v/>
      </c>
      <c r="D354" s="13">
        <f>INDEX('4_日の入り'!$B$4:$AX$368,336,$B$6)</f>
        <v/>
      </c>
      <c r="E354" s="13">
        <f>INDEX('5_薄明の終わり'!$B$4:$AX$368,336,$B$6)</f>
        <v/>
      </c>
      <c r="F354" s="7">
        <f>IF(ROUND($B$4*1440,0)&lt;ROUND(D354*1440,0),"沈む前",IF(ROUND($B$4*1440,0)&lt;ROUND(E354*1440,0),"薄明","暗い"))</f>
        <v/>
      </c>
      <c r="G354" s="10">
        <f>IF(ROUND(D354*1440,0)=ROUND($E$9*1440,0),A354,"")</f>
        <v/>
      </c>
      <c r="H354" s="10">
        <f>IF(AND(F354&lt;&gt;"沈む前",A354&gt;=DATE($B$5,7,1)),A354,"")</f>
        <v/>
      </c>
      <c r="I354" s="10">
        <f>IF(AND(F354&lt;&gt;"沈む前",A354&lt;DATE($B$5,7,1)),A354,"")</f>
        <v/>
      </c>
    </row>
    <row r="355">
      <c r="A355" s="12" t="n">
        <v>46359</v>
      </c>
      <c r="B355" s="7">
        <f>TEXT(A355,"aaa")</f>
        <v/>
      </c>
      <c r="C355" s="7">
        <f>IF(OR(WEEKDAY(A355,2)&gt;5,COUNTIF('6_休日'!$A$4:$A$41,A355)&gt;0),0,1)</f>
        <v/>
      </c>
      <c r="D355" s="13">
        <f>INDEX('4_日の入り'!$B$4:$AX$368,337,$B$6)</f>
        <v/>
      </c>
      <c r="E355" s="13">
        <f>INDEX('5_薄明の終わり'!$B$4:$AX$368,337,$B$6)</f>
        <v/>
      </c>
      <c r="F355" s="7">
        <f>IF(ROUND($B$4*1440,0)&lt;ROUND(D355*1440,0),"沈む前",IF(ROUND($B$4*1440,0)&lt;ROUND(E355*1440,0),"薄明","暗い"))</f>
        <v/>
      </c>
      <c r="G355" s="10">
        <f>IF(ROUND(D355*1440,0)=ROUND($E$9*1440,0),A355,"")</f>
        <v/>
      </c>
      <c r="H355" s="10">
        <f>IF(AND(F355&lt;&gt;"沈む前",A355&gt;=DATE($B$5,7,1)),A355,"")</f>
        <v/>
      </c>
      <c r="I355" s="10">
        <f>IF(AND(F355&lt;&gt;"沈む前",A355&lt;DATE($B$5,7,1)),A355,"")</f>
        <v/>
      </c>
    </row>
    <row r="356">
      <c r="A356" s="12" t="n">
        <v>46360</v>
      </c>
      <c r="B356" s="7">
        <f>TEXT(A356,"aaa")</f>
        <v/>
      </c>
      <c r="C356" s="7">
        <f>IF(OR(WEEKDAY(A356,2)&gt;5,COUNTIF('6_休日'!$A$4:$A$41,A356)&gt;0),0,1)</f>
        <v/>
      </c>
      <c r="D356" s="13">
        <f>INDEX('4_日の入り'!$B$4:$AX$368,338,$B$6)</f>
        <v/>
      </c>
      <c r="E356" s="13">
        <f>INDEX('5_薄明の終わり'!$B$4:$AX$368,338,$B$6)</f>
        <v/>
      </c>
      <c r="F356" s="7">
        <f>IF(ROUND($B$4*1440,0)&lt;ROUND(D356*1440,0),"沈む前",IF(ROUND($B$4*1440,0)&lt;ROUND(E356*1440,0),"薄明","暗い"))</f>
        <v/>
      </c>
      <c r="G356" s="10">
        <f>IF(ROUND(D356*1440,0)=ROUND($E$9*1440,0),A356,"")</f>
        <v/>
      </c>
      <c r="H356" s="10">
        <f>IF(AND(F356&lt;&gt;"沈む前",A356&gt;=DATE($B$5,7,1)),A356,"")</f>
        <v/>
      </c>
      <c r="I356" s="10">
        <f>IF(AND(F356&lt;&gt;"沈む前",A356&lt;DATE($B$5,7,1)),A356,"")</f>
        <v/>
      </c>
    </row>
    <row r="357">
      <c r="A357" s="12" t="n">
        <v>46361</v>
      </c>
      <c r="B357" s="7">
        <f>TEXT(A357,"aaa")</f>
        <v/>
      </c>
      <c r="C357" s="7">
        <f>IF(OR(WEEKDAY(A357,2)&gt;5,COUNTIF('6_休日'!$A$4:$A$41,A357)&gt;0),0,1)</f>
        <v/>
      </c>
      <c r="D357" s="13">
        <f>INDEX('4_日の入り'!$B$4:$AX$368,339,$B$6)</f>
        <v/>
      </c>
      <c r="E357" s="13">
        <f>INDEX('5_薄明の終わり'!$B$4:$AX$368,339,$B$6)</f>
        <v/>
      </c>
      <c r="F357" s="7">
        <f>IF(ROUND($B$4*1440,0)&lt;ROUND(D357*1440,0),"沈む前",IF(ROUND($B$4*1440,0)&lt;ROUND(E357*1440,0),"薄明","暗い"))</f>
        <v/>
      </c>
      <c r="G357" s="10">
        <f>IF(ROUND(D357*1440,0)=ROUND($E$9*1440,0),A357,"")</f>
        <v/>
      </c>
      <c r="H357" s="10">
        <f>IF(AND(F357&lt;&gt;"沈む前",A357&gt;=DATE($B$5,7,1)),A357,"")</f>
        <v/>
      </c>
      <c r="I357" s="10">
        <f>IF(AND(F357&lt;&gt;"沈む前",A357&lt;DATE($B$5,7,1)),A357,"")</f>
        <v/>
      </c>
    </row>
    <row r="358">
      <c r="A358" s="12" t="n">
        <v>46362</v>
      </c>
      <c r="B358" s="7">
        <f>TEXT(A358,"aaa")</f>
        <v/>
      </c>
      <c r="C358" s="7">
        <f>IF(OR(WEEKDAY(A358,2)&gt;5,COUNTIF('6_休日'!$A$4:$A$41,A358)&gt;0),0,1)</f>
        <v/>
      </c>
      <c r="D358" s="13">
        <f>INDEX('4_日の入り'!$B$4:$AX$368,340,$B$6)</f>
        <v/>
      </c>
      <c r="E358" s="13">
        <f>INDEX('5_薄明の終わり'!$B$4:$AX$368,340,$B$6)</f>
        <v/>
      </c>
      <c r="F358" s="7">
        <f>IF(ROUND($B$4*1440,0)&lt;ROUND(D358*1440,0),"沈む前",IF(ROUND($B$4*1440,0)&lt;ROUND(E358*1440,0),"薄明","暗い"))</f>
        <v/>
      </c>
      <c r="G358" s="10">
        <f>IF(ROUND(D358*1440,0)=ROUND($E$9*1440,0),A358,"")</f>
        <v/>
      </c>
      <c r="H358" s="10">
        <f>IF(AND(F358&lt;&gt;"沈む前",A358&gt;=DATE($B$5,7,1)),A358,"")</f>
        <v/>
      </c>
      <c r="I358" s="10">
        <f>IF(AND(F358&lt;&gt;"沈む前",A358&lt;DATE($B$5,7,1)),A358,"")</f>
        <v/>
      </c>
    </row>
    <row r="359">
      <c r="A359" s="12" t="n">
        <v>46363</v>
      </c>
      <c r="B359" s="7">
        <f>TEXT(A359,"aaa")</f>
        <v/>
      </c>
      <c r="C359" s="7">
        <f>IF(OR(WEEKDAY(A359,2)&gt;5,COUNTIF('6_休日'!$A$4:$A$41,A359)&gt;0),0,1)</f>
        <v/>
      </c>
      <c r="D359" s="13">
        <f>INDEX('4_日の入り'!$B$4:$AX$368,341,$B$6)</f>
        <v/>
      </c>
      <c r="E359" s="13">
        <f>INDEX('5_薄明の終わり'!$B$4:$AX$368,341,$B$6)</f>
        <v/>
      </c>
      <c r="F359" s="7">
        <f>IF(ROUND($B$4*1440,0)&lt;ROUND(D359*1440,0),"沈む前",IF(ROUND($B$4*1440,0)&lt;ROUND(E359*1440,0),"薄明","暗い"))</f>
        <v/>
      </c>
      <c r="G359" s="10">
        <f>IF(ROUND(D359*1440,0)=ROUND($E$9*1440,0),A359,"")</f>
        <v/>
      </c>
      <c r="H359" s="10">
        <f>IF(AND(F359&lt;&gt;"沈む前",A359&gt;=DATE($B$5,7,1)),A359,"")</f>
        <v/>
      </c>
      <c r="I359" s="10">
        <f>IF(AND(F359&lt;&gt;"沈む前",A359&lt;DATE($B$5,7,1)),A359,"")</f>
        <v/>
      </c>
    </row>
    <row r="360">
      <c r="A360" s="12" t="n">
        <v>46364</v>
      </c>
      <c r="B360" s="7">
        <f>TEXT(A360,"aaa")</f>
        <v/>
      </c>
      <c r="C360" s="7">
        <f>IF(OR(WEEKDAY(A360,2)&gt;5,COUNTIF('6_休日'!$A$4:$A$41,A360)&gt;0),0,1)</f>
        <v/>
      </c>
      <c r="D360" s="13">
        <f>INDEX('4_日の入り'!$B$4:$AX$368,342,$B$6)</f>
        <v/>
      </c>
      <c r="E360" s="13">
        <f>INDEX('5_薄明の終わり'!$B$4:$AX$368,342,$B$6)</f>
        <v/>
      </c>
      <c r="F360" s="7">
        <f>IF(ROUND($B$4*1440,0)&lt;ROUND(D360*1440,0),"沈む前",IF(ROUND($B$4*1440,0)&lt;ROUND(E360*1440,0),"薄明","暗い"))</f>
        <v/>
      </c>
      <c r="G360" s="10">
        <f>IF(ROUND(D360*1440,0)=ROUND($E$9*1440,0),A360,"")</f>
        <v/>
      </c>
      <c r="H360" s="10">
        <f>IF(AND(F360&lt;&gt;"沈む前",A360&gt;=DATE($B$5,7,1)),A360,"")</f>
        <v/>
      </c>
      <c r="I360" s="10">
        <f>IF(AND(F360&lt;&gt;"沈む前",A360&lt;DATE($B$5,7,1)),A360,"")</f>
        <v/>
      </c>
    </row>
    <row r="361">
      <c r="A361" s="12" t="n">
        <v>46365</v>
      </c>
      <c r="B361" s="7">
        <f>TEXT(A361,"aaa")</f>
        <v/>
      </c>
      <c r="C361" s="7">
        <f>IF(OR(WEEKDAY(A361,2)&gt;5,COUNTIF('6_休日'!$A$4:$A$41,A361)&gt;0),0,1)</f>
        <v/>
      </c>
      <c r="D361" s="13">
        <f>INDEX('4_日の入り'!$B$4:$AX$368,343,$B$6)</f>
        <v/>
      </c>
      <c r="E361" s="13">
        <f>INDEX('5_薄明の終わり'!$B$4:$AX$368,343,$B$6)</f>
        <v/>
      </c>
      <c r="F361" s="7">
        <f>IF(ROUND($B$4*1440,0)&lt;ROUND(D361*1440,0),"沈む前",IF(ROUND($B$4*1440,0)&lt;ROUND(E361*1440,0),"薄明","暗い"))</f>
        <v/>
      </c>
      <c r="G361" s="10">
        <f>IF(ROUND(D361*1440,0)=ROUND($E$9*1440,0),A361,"")</f>
        <v/>
      </c>
      <c r="H361" s="10">
        <f>IF(AND(F361&lt;&gt;"沈む前",A361&gt;=DATE($B$5,7,1)),A361,"")</f>
        <v/>
      </c>
      <c r="I361" s="10">
        <f>IF(AND(F361&lt;&gt;"沈む前",A361&lt;DATE($B$5,7,1)),A361,"")</f>
        <v/>
      </c>
    </row>
    <row r="362">
      <c r="A362" s="12" t="n">
        <v>46366</v>
      </c>
      <c r="B362" s="7">
        <f>TEXT(A362,"aaa")</f>
        <v/>
      </c>
      <c r="C362" s="7">
        <f>IF(OR(WEEKDAY(A362,2)&gt;5,COUNTIF('6_休日'!$A$4:$A$41,A362)&gt;0),0,1)</f>
        <v/>
      </c>
      <c r="D362" s="13">
        <f>INDEX('4_日の入り'!$B$4:$AX$368,344,$B$6)</f>
        <v/>
      </c>
      <c r="E362" s="13">
        <f>INDEX('5_薄明の終わり'!$B$4:$AX$368,344,$B$6)</f>
        <v/>
      </c>
      <c r="F362" s="7">
        <f>IF(ROUND($B$4*1440,0)&lt;ROUND(D362*1440,0),"沈む前",IF(ROUND($B$4*1440,0)&lt;ROUND(E362*1440,0),"薄明","暗い"))</f>
        <v/>
      </c>
      <c r="G362" s="10">
        <f>IF(ROUND(D362*1440,0)=ROUND($E$9*1440,0),A362,"")</f>
        <v/>
      </c>
      <c r="H362" s="10">
        <f>IF(AND(F362&lt;&gt;"沈む前",A362&gt;=DATE($B$5,7,1)),A362,"")</f>
        <v/>
      </c>
      <c r="I362" s="10">
        <f>IF(AND(F362&lt;&gt;"沈む前",A362&lt;DATE($B$5,7,1)),A362,"")</f>
        <v/>
      </c>
    </row>
    <row r="363">
      <c r="A363" s="12" t="n">
        <v>46367</v>
      </c>
      <c r="B363" s="7">
        <f>TEXT(A363,"aaa")</f>
        <v/>
      </c>
      <c r="C363" s="7">
        <f>IF(OR(WEEKDAY(A363,2)&gt;5,COUNTIF('6_休日'!$A$4:$A$41,A363)&gt;0),0,1)</f>
        <v/>
      </c>
      <c r="D363" s="13">
        <f>INDEX('4_日の入り'!$B$4:$AX$368,345,$B$6)</f>
        <v/>
      </c>
      <c r="E363" s="13">
        <f>INDEX('5_薄明の終わり'!$B$4:$AX$368,345,$B$6)</f>
        <v/>
      </c>
      <c r="F363" s="7">
        <f>IF(ROUND($B$4*1440,0)&lt;ROUND(D363*1440,0),"沈む前",IF(ROUND($B$4*1440,0)&lt;ROUND(E363*1440,0),"薄明","暗い"))</f>
        <v/>
      </c>
      <c r="G363" s="10">
        <f>IF(ROUND(D363*1440,0)=ROUND($E$9*1440,0),A363,"")</f>
        <v/>
      </c>
      <c r="H363" s="10">
        <f>IF(AND(F363&lt;&gt;"沈む前",A363&gt;=DATE($B$5,7,1)),A363,"")</f>
        <v/>
      </c>
      <c r="I363" s="10">
        <f>IF(AND(F363&lt;&gt;"沈む前",A363&lt;DATE($B$5,7,1)),A363,"")</f>
        <v/>
      </c>
    </row>
    <row r="364">
      <c r="A364" s="12" t="n">
        <v>46368</v>
      </c>
      <c r="B364" s="7">
        <f>TEXT(A364,"aaa")</f>
        <v/>
      </c>
      <c r="C364" s="7">
        <f>IF(OR(WEEKDAY(A364,2)&gt;5,COUNTIF('6_休日'!$A$4:$A$41,A364)&gt;0),0,1)</f>
        <v/>
      </c>
      <c r="D364" s="13">
        <f>INDEX('4_日の入り'!$B$4:$AX$368,346,$B$6)</f>
        <v/>
      </c>
      <c r="E364" s="13">
        <f>INDEX('5_薄明の終わり'!$B$4:$AX$368,346,$B$6)</f>
        <v/>
      </c>
      <c r="F364" s="7">
        <f>IF(ROUND($B$4*1440,0)&lt;ROUND(D364*1440,0),"沈む前",IF(ROUND($B$4*1440,0)&lt;ROUND(E364*1440,0),"薄明","暗い"))</f>
        <v/>
      </c>
      <c r="G364" s="10">
        <f>IF(ROUND(D364*1440,0)=ROUND($E$9*1440,0),A364,"")</f>
        <v/>
      </c>
      <c r="H364" s="10">
        <f>IF(AND(F364&lt;&gt;"沈む前",A364&gt;=DATE($B$5,7,1)),A364,"")</f>
        <v/>
      </c>
      <c r="I364" s="10">
        <f>IF(AND(F364&lt;&gt;"沈む前",A364&lt;DATE($B$5,7,1)),A364,"")</f>
        <v/>
      </c>
    </row>
    <row r="365">
      <c r="A365" s="12" t="n">
        <v>46369</v>
      </c>
      <c r="B365" s="7">
        <f>TEXT(A365,"aaa")</f>
        <v/>
      </c>
      <c r="C365" s="7">
        <f>IF(OR(WEEKDAY(A365,2)&gt;5,COUNTIF('6_休日'!$A$4:$A$41,A365)&gt;0),0,1)</f>
        <v/>
      </c>
      <c r="D365" s="13">
        <f>INDEX('4_日の入り'!$B$4:$AX$368,347,$B$6)</f>
        <v/>
      </c>
      <c r="E365" s="13">
        <f>INDEX('5_薄明の終わり'!$B$4:$AX$368,347,$B$6)</f>
        <v/>
      </c>
      <c r="F365" s="7">
        <f>IF(ROUND($B$4*1440,0)&lt;ROUND(D365*1440,0),"沈む前",IF(ROUND($B$4*1440,0)&lt;ROUND(E365*1440,0),"薄明","暗い"))</f>
        <v/>
      </c>
      <c r="G365" s="10">
        <f>IF(ROUND(D365*1440,0)=ROUND($E$9*1440,0),A365,"")</f>
        <v/>
      </c>
      <c r="H365" s="10">
        <f>IF(AND(F365&lt;&gt;"沈む前",A365&gt;=DATE($B$5,7,1)),A365,"")</f>
        <v/>
      </c>
      <c r="I365" s="10">
        <f>IF(AND(F365&lt;&gt;"沈む前",A365&lt;DATE($B$5,7,1)),A365,"")</f>
        <v/>
      </c>
    </row>
    <row r="366">
      <c r="A366" s="12" t="n">
        <v>46370</v>
      </c>
      <c r="B366" s="7">
        <f>TEXT(A366,"aaa")</f>
        <v/>
      </c>
      <c r="C366" s="7">
        <f>IF(OR(WEEKDAY(A366,2)&gt;5,COUNTIF('6_休日'!$A$4:$A$41,A366)&gt;0),0,1)</f>
        <v/>
      </c>
      <c r="D366" s="13">
        <f>INDEX('4_日の入り'!$B$4:$AX$368,348,$B$6)</f>
        <v/>
      </c>
      <c r="E366" s="13">
        <f>INDEX('5_薄明の終わり'!$B$4:$AX$368,348,$B$6)</f>
        <v/>
      </c>
      <c r="F366" s="7">
        <f>IF(ROUND($B$4*1440,0)&lt;ROUND(D366*1440,0),"沈む前",IF(ROUND($B$4*1440,0)&lt;ROUND(E366*1440,0),"薄明","暗い"))</f>
        <v/>
      </c>
      <c r="G366" s="10">
        <f>IF(ROUND(D366*1440,0)=ROUND($E$9*1440,0),A366,"")</f>
        <v/>
      </c>
      <c r="H366" s="10">
        <f>IF(AND(F366&lt;&gt;"沈む前",A366&gt;=DATE($B$5,7,1)),A366,"")</f>
        <v/>
      </c>
      <c r="I366" s="10">
        <f>IF(AND(F366&lt;&gt;"沈む前",A366&lt;DATE($B$5,7,1)),A366,"")</f>
        <v/>
      </c>
    </row>
    <row r="367">
      <c r="A367" s="12" t="n">
        <v>46371</v>
      </c>
      <c r="B367" s="7">
        <f>TEXT(A367,"aaa")</f>
        <v/>
      </c>
      <c r="C367" s="7">
        <f>IF(OR(WEEKDAY(A367,2)&gt;5,COUNTIF('6_休日'!$A$4:$A$41,A367)&gt;0),0,1)</f>
        <v/>
      </c>
      <c r="D367" s="13">
        <f>INDEX('4_日の入り'!$B$4:$AX$368,349,$B$6)</f>
        <v/>
      </c>
      <c r="E367" s="13">
        <f>INDEX('5_薄明の終わり'!$B$4:$AX$368,349,$B$6)</f>
        <v/>
      </c>
      <c r="F367" s="7">
        <f>IF(ROUND($B$4*1440,0)&lt;ROUND(D367*1440,0),"沈む前",IF(ROUND($B$4*1440,0)&lt;ROUND(E367*1440,0),"薄明","暗い"))</f>
        <v/>
      </c>
      <c r="G367" s="10">
        <f>IF(ROUND(D367*1440,0)=ROUND($E$9*1440,0),A367,"")</f>
        <v/>
      </c>
      <c r="H367" s="10">
        <f>IF(AND(F367&lt;&gt;"沈む前",A367&gt;=DATE($B$5,7,1)),A367,"")</f>
        <v/>
      </c>
      <c r="I367" s="10">
        <f>IF(AND(F367&lt;&gt;"沈む前",A367&lt;DATE($B$5,7,1)),A367,"")</f>
        <v/>
      </c>
    </row>
    <row r="368">
      <c r="A368" s="12" t="n">
        <v>46372</v>
      </c>
      <c r="B368" s="7">
        <f>TEXT(A368,"aaa")</f>
        <v/>
      </c>
      <c r="C368" s="7">
        <f>IF(OR(WEEKDAY(A368,2)&gt;5,COUNTIF('6_休日'!$A$4:$A$41,A368)&gt;0),0,1)</f>
        <v/>
      </c>
      <c r="D368" s="13">
        <f>INDEX('4_日の入り'!$B$4:$AX$368,350,$B$6)</f>
        <v/>
      </c>
      <c r="E368" s="13">
        <f>INDEX('5_薄明の終わり'!$B$4:$AX$368,350,$B$6)</f>
        <v/>
      </c>
      <c r="F368" s="7">
        <f>IF(ROUND($B$4*1440,0)&lt;ROUND(D368*1440,0),"沈む前",IF(ROUND($B$4*1440,0)&lt;ROUND(E368*1440,0),"薄明","暗い"))</f>
        <v/>
      </c>
      <c r="G368" s="10">
        <f>IF(ROUND(D368*1440,0)=ROUND($E$9*1440,0),A368,"")</f>
        <v/>
      </c>
      <c r="H368" s="10">
        <f>IF(AND(F368&lt;&gt;"沈む前",A368&gt;=DATE($B$5,7,1)),A368,"")</f>
        <v/>
      </c>
      <c r="I368" s="10">
        <f>IF(AND(F368&lt;&gt;"沈む前",A368&lt;DATE($B$5,7,1)),A368,"")</f>
        <v/>
      </c>
    </row>
    <row r="369">
      <c r="A369" s="12" t="n">
        <v>46373</v>
      </c>
      <c r="B369" s="7">
        <f>TEXT(A369,"aaa")</f>
        <v/>
      </c>
      <c r="C369" s="7">
        <f>IF(OR(WEEKDAY(A369,2)&gt;5,COUNTIF('6_休日'!$A$4:$A$41,A369)&gt;0),0,1)</f>
        <v/>
      </c>
      <c r="D369" s="13">
        <f>INDEX('4_日の入り'!$B$4:$AX$368,351,$B$6)</f>
        <v/>
      </c>
      <c r="E369" s="13">
        <f>INDEX('5_薄明の終わり'!$B$4:$AX$368,351,$B$6)</f>
        <v/>
      </c>
      <c r="F369" s="7">
        <f>IF(ROUND($B$4*1440,0)&lt;ROUND(D369*1440,0),"沈む前",IF(ROUND($B$4*1440,0)&lt;ROUND(E369*1440,0),"薄明","暗い"))</f>
        <v/>
      </c>
      <c r="G369" s="10">
        <f>IF(ROUND(D369*1440,0)=ROUND($E$9*1440,0),A369,"")</f>
        <v/>
      </c>
      <c r="H369" s="10">
        <f>IF(AND(F369&lt;&gt;"沈む前",A369&gt;=DATE($B$5,7,1)),A369,"")</f>
        <v/>
      </c>
      <c r="I369" s="10">
        <f>IF(AND(F369&lt;&gt;"沈む前",A369&lt;DATE($B$5,7,1)),A369,"")</f>
        <v/>
      </c>
    </row>
    <row r="370">
      <c r="A370" s="12" t="n">
        <v>46374</v>
      </c>
      <c r="B370" s="7">
        <f>TEXT(A370,"aaa")</f>
        <v/>
      </c>
      <c r="C370" s="7">
        <f>IF(OR(WEEKDAY(A370,2)&gt;5,COUNTIF('6_休日'!$A$4:$A$41,A370)&gt;0),0,1)</f>
        <v/>
      </c>
      <c r="D370" s="13">
        <f>INDEX('4_日の入り'!$B$4:$AX$368,352,$B$6)</f>
        <v/>
      </c>
      <c r="E370" s="13">
        <f>INDEX('5_薄明の終わり'!$B$4:$AX$368,352,$B$6)</f>
        <v/>
      </c>
      <c r="F370" s="7">
        <f>IF(ROUND($B$4*1440,0)&lt;ROUND(D370*1440,0),"沈む前",IF(ROUND($B$4*1440,0)&lt;ROUND(E370*1440,0),"薄明","暗い"))</f>
        <v/>
      </c>
      <c r="G370" s="10">
        <f>IF(ROUND(D370*1440,0)=ROUND($E$9*1440,0),A370,"")</f>
        <v/>
      </c>
      <c r="H370" s="10">
        <f>IF(AND(F370&lt;&gt;"沈む前",A370&gt;=DATE($B$5,7,1)),A370,"")</f>
        <v/>
      </c>
      <c r="I370" s="10">
        <f>IF(AND(F370&lt;&gt;"沈む前",A370&lt;DATE($B$5,7,1)),A370,"")</f>
        <v/>
      </c>
    </row>
    <row r="371">
      <c r="A371" s="12" t="n">
        <v>46375</v>
      </c>
      <c r="B371" s="7">
        <f>TEXT(A371,"aaa")</f>
        <v/>
      </c>
      <c r="C371" s="7">
        <f>IF(OR(WEEKDAY(A371,2)&gt;5,COUNTIF('6_休日'!$A$4:$A$41,A371)&gt;0),0,1)</f>
        <v/>
      </c>
      <c r="D371" s="13">
        <f>INDEX('4_日の入り'!$B$4:$AX$368,353,$B$6)</f>
        <v/>
      </c>
      <c r="E371" s="13">
        <f>INDEX('5_薄明の終わり'!$B$4:$AX$368,353,$B$6)</f>
        <v/>
      </c>
      <c r="F371" s="7">
        <f>IF(ROUND($B$4*1440,0)&lt;ROUND(D371*1440,0),"沈む前",IF(ROUND($B$4*1440,0)&lt;ROUND(E371*1440,0),"薄明","暗い"))</f>
        <v/>
      </c>
      <c r="G371" s="10">
        <f>IF(ROUND(D371*1440,0)=ROUND($E$9*1440,0),A371,"")</f>
        <v/>
      </c>
      <c r="H371" s="10">
        <f>IF(AND(F371&lt;&gt;"沈む前",A371&gt;=DATE($B$5,7,1)),A371,"")</f>
        <v/>
      </c>
      <c r="I371" s="10">
        <f>IF(AND(F371&lt;&gt;"沈む前",A371&lt;DATE($B$5,7,1)),A371,"")</f>
        <v/>
      </c>
    </row>
    <row r="372">
      <c r="A372" s="12" t="n">
        <v>46376</v>
      </c>
      <c r="B372" s="7">
        <f>TEXT(A372,"aaa")</f>
        <v/>
      </c>
      <c r="C372" s="7">
        <f>IF(OR(WEEKDAY(A372,2)&gt;5,COUNTIF('6_休日'!$A$4:$A$41,A372)&gt;0),0,1)</f>
        <v/>
      </c>
      <c r="D372" s="13">
        <f>INDEX('4_日の入り'!$B$4:$AX$368,354,$B$6)</f>
        <v/>
      </c>
      <c r="E372" s="13">
        <f>INDEX('5_薄明の終わり'!$B$4:$AX$368,354,$B$6)</f>
        <v/>
      </c>
      <c r="F372" s="7">
        <f>IF(ROUND($B$4*1440,0)&lt;ROUND(D372*1440,0),"沈む前",IF(ROUND($B$4*1440,0)&lt;ROUND(E372*1440,0),"薄明","暗い"))</f>
        <v/>
      </c>
      <c r="G372" s="10">
        <f>IF(ROUND(D372*1440,0)=ROUND($E$9*1440,0),A372,"")</f>
        <v/>
      </c>
      <c r="H372" s="10">
        <f>IF(AND(F372&lt;&gt;"沈む前",A372&gt;=DATE($B$5,7,1)),A372,"")</f>
        <v/>
      </c>
      <c r="I372" s="10">
        <f>IF(AND(F372&lt;&gt;"沈む前",A372&lt;DATE($B$5,7,1)),A372,"")</f>
        <v/>
      </c>
    </row>
    <row r="373">
      <c r="A373" s="12" t="n">
        <v>46377</v>
      </c>
      <c r="B373" s="7">
        <f>TEXT(A373,"aaa")</f>
        <v/>
      </c>
      <c r="C373" s="7">
        <f>IF(OR(WEEKDAY(A373,2)&gt;5,COUNTIF('6_休日'!$A$4:$A$41,A373)&gt;0),0,1)</f>
        <v/>
      </c>
      <c r="D373" s="13">
        <f>INDEX('4_日の入り'!$B$4:$AX$368,355,$B$6)</f>
        <v/>
      </c>
      <c r="E373" s="13">
        <f>INDEX('5_薄明の終わり'!$B$4:$AX$368,355,$B$6)</f>
        <v/>
      </c>
      <c r="F373" s="7">
        <f>IF(ROUND($B$4*1440,0)&lt;ROUND(D373*1440,0),"沈む前",IF(ROUND($B$4*1440,0)&lt;ROUND(E373*1440,0),"薄明","暗い"))</f>
        <v/>
      </c>
      <c r="G373" s="10">
        <f>IF(ROUND(D373*1440,0)=ROUND($E$9*1440,0),A373,"")</f>
        <v/>
      </c>
      <c r="H373" s="10">
        <f>IF(AND(F373&lt;&gt;"沈む前",A373&gt;=DATE($B$5,7,1)),A373,"")</f>
        <v/>
      </c>
      <c r="I373" s="10">
        <f>IF(AND(F373&lt;&gt;"沈む前",A373&lt;DATE($B$5,7,1)),A373,"")</f>
        <v/>
      </c>
    </row>
    <row r="374">
      <c r="A374" s="12" t="n">
        <v>46378</v>
      </c>
      <c r="B374" s="7">
        <f>TEXT(A374,"aaa")</f>
        <v/>
      </c>
      <c r="C374" s="7">
        <f>IF(OR(WEEKDAY(A374,2)&gt;5,COUNTIF('6_休日'!$A$4:$A$41,A374)&gt;0),0,1)</f>
        <v/>
      </c>
      <c r="D374" s="13">
        <f>INDEX('4_日の入り'!$B$4:$AX$368,356,$B$6)</f>
        <v/>
      </c>
      <c r="E374" s="13">
        <f>INDEX('5_薄明の終わり'!$B$4:$AX$368,356,$B$6)</f>
        <v/>
      </c>
      <c r="F374" s="7">
        <f>IF(ROUND($B$4*1440,0)&lt;ROUND(D374*1440,0),"沈む前",IF(ROUND($B$4*1440,0)&lt;ROUND(E374*1440,0),"薄明","暗い"))</f>
        <v/>
      </c>
      <c r="G374" s="10">
        <f>IF(ROUND(D374*1440,0)=ROUND($E$9*1440,0),A374,"")</f>
        <v/>
      </c>
      <c r="H374" s="10">
        <f>IF(AND(F374&lt;&gt;"沈む前",A374&gt;=DATE($B$5,7,1)),A374,"")</f>
        <v/>
      </c>
      <c r="I374" s="10">
        <f>IF(AND(F374&lt;&gt;"沈む前",A374&lt;DATE($B$5,7,1)),A374,"")</f>
        <v/>
      </c>
    </row>
    <row r="375">
      <c r="A375" s="12" t="n">
        <v>46379</v>
      </c>
      <c r="B375" s="7">
        <f>TEXT(A375,"aaa")</f>
        <v/>
      </c>
      <c r="C375" s="7">
        <f>IF(OR(WEEKDAY(A375,2)&gt;5,COUNTIF('6_休日'!$A$4:$A$41,A375)&gt;0),0,1)</f>
        <v/>
      </c>
      <c r="D375" s="13">
        <f>INDEX('4_日の入り'!$B$4:$AX$368,357,$B$6)</f>
        <v/>
      </c>
      <c r="E375" s="13">
        <f>INDEX('5_薄明の終わり'!$B$4:$AX$368,357,$B$6)</f>
        <v/>
      </c>
      <c r="F375" s="7">
        <f>IF(ROUND($B$4*1440,0)&lt;ROUND(D375*1440,0),"沈む前",IF(ROUND($B$4*1440,0)&lt;ROUND(E375*1440,0),"薄明","暗い"))</f>
        <v/>
      </c>
      <c r="G375" s="10">
        <f>IF(ROUND(D375*1440,0)=ROUND($E$9*1440,0),A375,"")</f>
        <v/>
      </c>
      <c r="H375" s="10">
        <f>IF(AND(F375&lt;&gt;"沈む前",A375&gt;=DATE($B$5,7,1)),A375,"")</f>
        <v/>
      </c>
      <c r="I375" s="10">
        <f>IF(AND(F375&lt;&gt;"沈む前",A375&lt;DATE($B$5,7,1)),A375,"")</f>
        <v/>
      </c>
    </row>
    <row r="376">
      <c r="A376" s="12" t="n">
        <v>46380</v>
      </c>
      <c r="B376" s="7">
        <f>TEXT(A376,"aaa")</f>
        <v/>
      </c>
      <c r="C376" s="7">
        <f>IF(OR(WEEKDAY(A376,2)&gt;5,COUNTIF('6_休日'!$A$4:$A$41,A376)&gt;0),0,1)</f>
        <v/>
      </c>
      <c r="D376" s="13">
        <f>INDEX('4_日の入り'!$B$4:$AX$368,358,$B$6)</f>
        <v/>
      </c>
      <c r="E376" s="13">
        <f>INDEX('5_薄明の終わり'!$B$4:$AX$368,358,$B$6)</f>
        <v/>
      </c>
      <c r="F376" s="7">
        <f>IF(ROUND($B$4*1440,0)&lt;ROUND(D376*1440,0),"沈む前",IF(ROUND($B$4*1440,0)&lt;ROUND(E376*1440,0),"薄明","暗い"))</f>
        <v/>
      </c>
      <c r="G376" s="10">
        <f>IF(ROUND(D376*1440,0)=ROUND($E$9*1440,0),A376,"")</f>
        <v/>
      </c>
      <c r="H376" s="10">
        <f>IF(AND(F376&lt;&gt;"沈む前",A376&gt;=DATE($B$5,7,1)),A376,"")</f>
        <v/>
      </c>
      <c r="I376" s="10">
        <f>IF(AND(F376&lt;&gt;"沈む前",A376&lt;DATE($B$5,7,1)),A376,"")</f>
        <v/>
      </c>
    </row>
    <row r="377">
      <c r="A377" s="12" t="n">
        <v>46381</v>
      </c>
      <c r="B377" s="7">
        <f>TEXT(A377,"aaa")</f>
        <v/>
      </c>
      <c r="C377" s="7">
        <f>IF(OR(WEEKDAY(A377,2)&gt;5,COUNTIF('6_休日'!$A$4:$A$41,A377)&gt;0),0,1)</f>
        <v/>
      </c>
      <c r="D377" s="13">
        <f>INDEX('4_日の入り'!$B$4:$AX$368,359,$B$6)</f>
        <v/>
      </c>
      <c r="E377" s="13">
        <f>INDEX('5_薄明の終わり'!$B$4:$AX$368,359,$B$6)</f>
        <v/>
      </c>
      <c r="F377" s="7">
        <f>IF(ROUND($B$4*1440,0)&lt;ROUND(D377*1440,0),"沈む前",IF(ROUND($B$4*1440,0)&lt;ROUND(E377*1440,0),"薄明","暗い"))</f>
        <v/>
      </c>
      <c r="G377" s="10">
        <f>IF(ROUND(D377*1440,0)=ROUND($E$9*1440,0),A377,"")</f>
        <v/>
      </c>
      <c r="H377" s="10">
        <f>IF(AND(F377&lt;&gt;"沈む前",A377&gt;=DATE($B$5,7,1)),A377,"")</f>
        <v/>
      </c>
      <c r="I377" s="10">
        <f>IF(AND(F377&lt;&gt;"沈む前",A377&lt;DATE($B$5,7,1)),A377,"")</f>
        <v/>
      </c>
    </row>
    <row r="378">
      <c r="A378" s="12" t="n">
        <v>46382</v>
      </c>
      <c r="B378" s="7">
        <f>TEXT(A378,"aaa")</f>
        <v/>
      </c>
      <c r="C378" s="7">
        <f>IF(OR(WEEKDAY(A378,2)&gt;5,COUNTIF('6_休日'!$A$4:$A$41,A378)&gt;0),0,1)</f>
        <v/>
      </c>
      <c r="D378" s="13">
        <f>INDEX('4_日の入り'!$B$4:$AX$368,360,$B$6)</f>
        <v/>
      </c>
      <c r="E378" s="13">
        <f>INDEX('5_薄明の終わり'!$B$4:$AX$368,360,$B$6)</f>
        <v/>
      </c>
      <c r="F378" s="7">
        <f>IF(ROUND($B$4*1440,0)&lt;ROUND(D378*1440,0),"沈む前",IF(ROUND($B$4*1440,0)&lt;ROUND(E378*1440,0),"薄明","暗い"))</f>
        <v/>
      </c>
      <c r="G378" s="10">
        <f>IF(ROUND(D378*1440,0)=ROUND($E$9*1440,0),A378,"")</f>
        <v/>
      </c>
      <c r="H378" s="10">
        <f>IF(AND(F378&lt;&gt;"沈む前",A378&gt;=DATE($B$5,7,1)),A378,"")</f>
        <v/>
      </c>
      <c r="I378" s="10">
        <f>IF(AND(F378&lt;&gt;"沈む前",A378&lt;DATE($B$5,7,1)),A378,"")</f>
        <v/>
      </c>
    </row>
    <row r="379">
      <c r="A379" s="12" t="n">
        <v>46383</v>
      </c>
      <c r="B379" s="7">
        <f>TEXT(A379,"aaa")</f>
        <v/>
      </c>
      <c r="C379" s="7">
        <f>IF(OR(WEEKDAY(A379,2)&gt;5,COUNTIF('6_休日'!$A$4:$A$41,A379)&gt;0),0,1)</f>
        <v/>
      </c>
      <c r="D379" s="13">
        <f>INDEX('4_日の入り'!$B$4:$AX$368,361,$B$6)</f>
        <v/>
      </c>
      <c r="E379" s="13">
        <f>INDEX('5_薄明の終わり'!$B$4:$AX$368,361,$B$6)</f>
        <v/>
      </c>
      <c r="F379" s="7">
        <f>IF(ROUND($B$4*1440,0)&lt;ROUND(D379*1440,0),"沈む前",IF(ROUND($B$4*1440,0)&lt;ROUND(E379*1440,0),"薄明","暗い"))</f>
        <v/>
      </c>
      <c r="G379" s="10">
        <f>IF(ROUND(D379*1440,0)=ROUND($E$9*1440,0),A379,"")</f>
        <v/>
      </c>
      <c r="H379" s="10">
        <f>IF(AND(F379&lt;&gt;"沈む前",A379&gt;=DATE($B$5,7,1)),A379,"")</f>
        <v/>
      </c>
      <c r="I379" s="10">
        <f>IF(AND(F379&lt;&gt;"沈む前",A379&lt;DATE($B$5,7,1)),A379,"")</f>
        <v/>
      </c>
    </row>
    <row r="380">
      <c r="A380" s="12" t="n">
        <v>46384</v>
      </c>
      <c r="B380" s="7">
        <f>TEXT(A380,"aaa")</f>
        <v/>
      </c>
      <c r="C380" s="7">
        <f>IF(OR(WEEKDAY(A380,2)&gt;5,COUNTIF('6_休日'!$A$4:$A$41,A380)&gt;0),0,1)</f>
        <v/>
      </c>
      <c r="D380" s="13">
        <f>INDEX('4_日の入り'!$B$4:$AX$368,362,$B$6)</f>
        <v/>
      </c>
      <c r="E380" s="13">
        <f>INDEX('5_薄明の終わり'!$B$4:$AX$368,362,$B$6)</f>
        <v/>
      </c>
      <c r="F380" s="7">
        <f>IF(ROUND($B$4*1440,0)&lt;ROUND(D380*1440,0),"沈む前",IF(ROUND($B$4*1440,0)&lt;ROUND(E380*1440,0),"薄明","暗い"))</f>
        <v/>
      </c>
      <c r="G380" s="10">
        <f>IF(ROUND(D380*1440,0)=ROUND($E$9*1440,0),A380,"")</f>
        <v/>
      </c>
      <c r="H380" s="10">
        <f>IF(AND(F380&lt;&gt;"沈む前",A380&gt;=DATE($B$5,7,1)),A380,"")</f>
        <v/>
      </c>
      <c r="I380" s="10">
        <f>IF(AND(F380&lt;&gt;"沈む前",A380&lt;DATE($B$5,7,1)),A380,"")</f>
        <v/>
      </c>
    </row>
    <row r="381">
      <c r="A381" s="12" t="n">
        <v>46385</v>
      </c>
      <c r="B381" s="7">
        <f>TEXT(A381,"aaa")</f>
        <v/>
      </c>
      <c r="C381" s="7">
        <f>IF(OR(WEEKDAY(A381,2)&gt;5,COUNTIF('6_休日'!$A$4:$A$41,A381)&gt;0),0,1)</f>
        <v/>
      </c>
      <c r="D381" s="13">
        <f>INDEX('4_日の入り'!$B$4:$AX$368,363,$B$6)</f>
        <v/>
      </c>
      <c r="E381" s="13">
        <f>INDEX('5_薄明の終わり'!$B$4:$AX$368,363,$B$6)</f>
        <v/>
      </c>
      <c r="F381" s="7">
        <f>IF(ROUND($B$4*1440,0)&lt;ROUND(D381*1440,0),"沈む前",IF(ROUND($B$4*1440,0)&lt;ROUND(E381*1440,0),"薄明","暗い"))</f>
        <v/>
      </c>
      <c r="G381" s="10">
        <f>IF(ROUND(D381*1440,0)=ROUND($E$9*1440,0),A381,"")</f>
        <v/>
      </c>
      <c r="H381" s="10">
        <f>IF(AND(F381&lt;&gt;"沈む前",A381&gt;=DATE($B$5,7,1)),A381,"")</f>
        <v/>
      </c>
      <c r="I381" s="10">
        <f>IF(AND(F381&lt;&gt;"沈む前",A381&lt;DATE($B$5,7,1)),A381,"")</f>
        <v/>
      </c>
    </row>
    <row r="382">
      <c r="A382" s="12" t="n">
        <v>46386</v>
      </c>
      <c r="B382" s="7">
        <f>TEXT(A382,"aaa")</f>
        <v/>
      </c>
      <c r="C382" s="7">
        <f>IF(OR(WEEKDAY(A382,2)&gt;5,COUNTIF('6_休日'!$A$4:$A$41,A382)&gt;0),0,1)</f>
        <v/>
      </c>
      <c r="D382" s="13">
        <f>INDEX('4_日の入り'!$B$4:$AX$368,364,$B$6)</f>
        <v/>
      </c>
      <c r="E382" s="13">
        <f>INDEX('5_薄明の終わり'!$B$4:$AX$368,364,$B$6)</f>
        <v/>
      </c>
      <c r="F382" s="7">
        <f>IF(ROUND($B$4*1440,0)&lt;ROUND(D382*1440,0),"沈む前",IF(ROUND($B$4*1440,0)&lt;ROUND(E382*1440,0),"薄明","暗い"))</f>
        <v/>
      </c>
      <c r="G382" s="10">
        <f>IF(ROUND(D382*1440,0)=ROUND($E$9*1440,0),A382,"")</f>
        <v/>
      </c>
      <c r="H382" s="10">
        <f>IF(AND(F382&lt;&gt;"沈む前",A382&gt;=DATE($B$5,7,1)),A382,"")</f>
        <v/>
      </c>
      <c r="I382" s="10">
        <f>IF(AND(F382&lt;&gt;"沈む前",A382&lt;DATE($B$5,7,1)),A382,"")</f>
        <v/>
      </c>
    </row>
    <row r="383">
      <c r="A383" s="12" t="n">
        <v>46387</v>
      </c>
      <c r="B383" s="7">
        <f>TEXT(A383,"aaa")</f>
        <v/>
      </c>
      <c r="C383" s="7">
        <f>IF(OR(WEEKDAY(A383,2)&gt;5,COUNTIF('6_休日'!$A$4:$A$41,A383)&gt;0),0,1)</f>
        <v/>
      </c>
      <c r="D383" s="13">
        <f>INDEX('4_日の入り'!$B$4:$AX$368,365,$B$6)</f>
        <v/>
      </c>
      <c r="E383" s="13">
        <f>INDEX('5_薄明の終わり'!$B$4:$AX$368,365,$B$6)</f>
        <v/>
      </c>
      <c r="F383" s="7">
        <f>IF(ROUND($B$4*1440,0)&lt;ROUND(D383*1440,0),"沈む前",IF(ROUND($B$4*1440,0)&lt;ROUND(E383*1440,0),"薄明","暗い"))</f>
        <v/>
      </c>
      <c r="G383" s="10">
        <f>IF(ROUND(D383*1440,0)=ROUND($E$9*1440,0),A383,"")</f>
        <v/>
      </c>
      <c r="H383" s="10">
        <f>IF(AND(F383&lt;&gt;"沈む前",A383&gt;=DATE($B$5,7,1)),A383,"")</f>
        <v/>
      </c>
      <c r="I383" s="10">
        <f>IF(AND(F383&lt;&gt;"沈む前",A383&lt;DATE($B$5,7,1)),A383,"")</f>
        <v/>
      </c>
    </row>
  </sheetData>
  <conditionalFormatting sqref="F19:F383">
    <cfRule type="expression" priority="1" dxfId="0">
      <formula>$F19="暗い"</formula>
    </cfRule>
    <cfRule type="expression" priority="2" dxfId="1">
      <formula>$F19="薄明"</formula>
    </cfRule>
  </conditionalFormatting>
  <dataValidations count="1">
    <dataValidation sqref="B3" showDropDown="0" showInputMessage="0" showErrorMessage="0" allowBlank="0" type="list">
      <formula1>'4_日の入り'!$B$3:$AX$3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1" customWidth="1" min="4" max="4"/>
    <col width="9" customWidth="1" min="5" max="5"/>
    <col width="11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49地点を3つの時刻で比べる。黄色の時刻は変えられる</t>
        </is>
      </c>
    </row>
    <row r="2">
      <c r="A2" t="inlineStr">
        <is>
          <t>日の入り後は、その時刻が日の入りと同じ分か後の日。暗いは、常用薄明の終わりと同じ分か後の日</t>
        </is>
      </c>
    </row>
    <row r="4">
      <c r="A4" t="inlineStr">
        <is>
          <t>退社する時刻</t>
        </is>
      </c>
      <c r="D4" s="6" t="n">
        <v>0.7083333333333334</v>
      </c>
      <c r="F4" s="6" t="n">
        <v>0.7291666666666666</v>
      </c>
      <c r="H4" s="6" t="n">
        <v>0.75</v>
      </c>
    </row>
    <row r="5">
      <c r="A5" s="11" t="inlineStr">
        <is>
          <t>地点</t>
        </is>
      </c>
      <c r="B5" s="11" t="inlineStr">
        <is>
          <t>一番早い日の入り</t>
        </is>
      </c>
      <c r="C5" s="11" t="inlineStr">
        <is>
          <t>冬至の日の入り</t>
        </is>
      </c>
      <c r="D5" s="11" t="inlineStr">
        <is>
          <t>日の入り後</t>
        </is>
      </c>
      <c r="E5" s="11" t="inlineStr">
        <is>
          <t>暗い</t>
        </is>
      </c>
      <c r="F5" s="11" t="inlineStr">
        <is>
          <t>日の入り後</t>
        </is>
      </c>
      <c r="G5" s="11" t="inlineStr">
        <is>
          <t>暗い</t>
        </is>
      </c>
      <c r="H5" s="11" t="inlineStr">
        <is>
          <t>日の入り後</t>
        </is>
      </c>
      <c r="I5" s="11" t="inlineStr">
        <is>
          <t>暗い</t>
        </is>
      </c>
    </row>
    <row r="6">
      <c r="A6" s="3" t="inlineStr">
        <is>
          <t>札幌</t>
        </is>
      </c>
      <c r="B6" s="13">
        <f>MIN(INDEX('4_日の入り'!$B$4:$AX$368,0,1))</f>
        <v/>
      </c>
      <c r="C6" s="13">
        <f>INDEX('4_日の入り'!$B$4:$AX$368,356,1)</f>
        <v/>
      </c>
      <c r="D6" s="7">
        <f>SUMPRODUCT(--(ROUND(INDEX('4_日の入り'!$B$4:$AX$368,0,1)*1440,0)&lt;=ROUND(D$4*1440,0)))</f>
        <v/>
      </c>
      <c r="E6" s="7">
        <f>SUMPRODUCT(--(ROUND(INDEX('5_薄明の終わり'!$B$4:$AX$368,0,1)*1440,0)&lt;=ROUND(D$4*1440,0)))</f>
        <v/>
      </c>
      <c r="F6" s="7">
        <f>SUMPRODUCT(--(ROUND(INDEX('4_日の入り'!$B$4:$AX$368,0,1)*1440,0)&lt;=ROUND(F$4*1440,0)))</f>
        <v/>
      </c>
      <c r="G6" s="7">
        <f>SUMPRODUCT(--(ROUND(INDEX('5_薄明の終わり'!$B$4:$AX$368,0,1)*1440,0)&lt;=ROUND(F$4*1440,0)))</f>
        <v/>
      </c>
      <c r="H6" s="7">
        <f>SUMPRODUCT(--(ROUND(INDEX('4_日の入り'!$B$4:$AX$368,0,1)*1440,0)&lt;=ROUND(H$4*1440,0)))</f>
        <v/>
      </c>
      <c r="I6" s="7">
        <f>SUMPRODUCT(--(ROUND(INDEX('5_薄明の終わり'!$B$4:$AX$368,0,1)*1440,0)&lt;=ROUND(H$4*1440,0)))</f>
        <v/>
      </c>
    </row>
    <row r="7">
      <c r="A7" s="3" t="inlineStr">
        <is>
          <t>根室</t>
        </is>
      </c>
      <c r="B7" s="13">
        <f>MIN(INDEX('4_日の入り'!$B$4:$AX$368,0,2))</f>
        <v/>
      </c>
      <c r="C7" s="13">
        <f>INDEX('4_日の入り'!$B$4:$AX$368,356,2)</f>
        <v/>
      </c>
      <c r="D7" s="7">
        <f>SUMPRODUCT(--(ROUND(INDEX('4_日の入り'!$B$4:$AX$368,0,2)*1440,0)&lt;=ROUND(D$4*1440,0)))</f>
        <v/>
      </c>
      <c r="E7" s="7">
        <f>SUMPRODUCT(--(ROUND(INDEX('5_薄明の終わり'!$B$4:$AX$368,0,2)*1440,0)&lt;=ROUND(D$4*1440,0)))</f>
        <v/>
      </c>
      <c r="F7" s="7">
        <f>SUMPRODUCT(--(ROUND(INDEX('4_日の入り'!$B$4:$AX$368,0,2)*1440,0)&lt;=ROUND(F$4*1440,0)))</f>
        <v/>
      </c>
      <c r="G7" s="7">
        <f>SUMPRODUCT(--(ROUND(INDEX('5_薄明の終わり'!$B$4:$AX$368,0,2)*1440,0)&lt;=ROUND(F$4*1440,0)))</f>
        <v/>
      </c>
      <c r="H7" s="7">
        <f>SUMPRODUCT(--(ROUND(INDEX('4_日の入り'!$B$4:$AX$368,0,2)*1440,0)&lt;=ROUND(H$4*1440,0)))</f>
        <v/>
      </c>
      <c r="I7" s="7">
        <f>SUMPRODUCT(--(ROUND(INDEX('5_薄明の終わり'!$B$4:$AX$368,0,2)*1440,0)&lt;=ROUND(H$4*1440,0)))</f>
        <v/>
      </c>
    </row>
    <row r="8">
      <c r="A8" s="3" t="inlineStr">
        <is>
          <t>青森</t>
        </is>
      </c>
      <c r="B8" s="13">
        <f>MIN(INDEX('4_日の入り'!$B$4:$AX$368,0,3))</f>
        <v/>
      </c>
      <c r="C8" s="13">
        <f>INDEX('4_日の入り'!$B$4:$AX$368,356,3)</f>
        <v/>
      </c>
      <c r="D8" s="7">
        <f>SUMPRODUCT(--(ROUND(INDEX('4_日の入り'!$B$4:$AX$368,0,3)*1440,0)&lt;=ROUND(D$4*1440,0)))</f>
        <v/>
      </c>
      <c r="E8" s="7">
        <f>SUMPRODUCT(--(ROUND(INDEX('5_薄明の終わり'!$B$4:$AX$368,0,3)*1440,0)&lt;=ROUND(D$4*1440,0)))</f>
        <v/>
      </c>
      <c r="F8" s="7">
        <f>SUMPRODUCT(--(ROUND(INDEX('4_日の入り'!$B$4:$AX$368,0,3)*1440,0)&lt;=ROUND(F$4*1440,0)))</f>
        <v/>
      </c>
      <c r="G8" s="7">
        <f>SUMPRODUCT(--(ROUND(INDEX('5_薄明の終わり'!$B$4:$AX$368,0,3)*1440,0)&lt;=ROUND(F$4*1440,0)))</f>
        <v/>
      </c>
      <c r="H8" s="7">
        <f>SUMPRODUCT(--(ROUND(INDEX('4_日の入り'!$B$4:$AX$368,0,3)*1440,0)&lt;=ROUND(H$4*1440,0)))</f>
        <v/>
      </c>
      <c r="I8" s="7">
        <f>SUMPRODUCT(--(ROUND(INDEX('5_薄明の終わり'!$B$4:$AX$368,0,3)*1440,0)&lt;=ROUND(H$4*1440,0)))</f>
        <v/>
      </c>
    </row>
    <row r="9">
      <c r="A9" s="3" t="inlineStr">
        <is>
          <t>盛岡</t>
        </is>
      </c>
      <c r="B9" s="13">
        <f>MIN(INDEX('4_日の入り'!$B$4:$AX$368,0,4))</f>
        <v/>
      </c>
      <c r="C9" s="13">
        <f>INDEX('4_日の入り'!$B$4:$AX$368,356,4)</f>
        <v/>
      </c>
      <c r="D9" s="7">
        <f>SUMPRODUCT(--(ROUND(INDEX('4_日の入り'!$B$4:$AX$368,0,4)*1440,0)&lt;=ROUND(D$4*1440,0)))</f>
        <v/>
      </c>
      <c r="E9" s="7">
        <f>SUMPRODUCT(--(ROUND(INDEX('5_薄明の終わり'!$B$4:$AX$368,0,4)*1440,0)&lt;=ROUND(D$4*1440,0)))</f>
        <v/>
      </c>
      <c r="F9" s="7">
        <f>SUMPRODUCT(--(ROUND(INDEX('4_日の入り'!$B$4:$AX$368,0,4)*1440,0)&lt;=ROUND(F$4*1440,0)))</f>
        <v/>
      </c>
      <c r="G9" s="7">
        <f>SUMPRODUCT(--(ROUND(INDEX('5_薄明の終わり'!$B$4:$AX$368,0,4)*1440,0)&lt;=ROUND(F$4*1440,0)))</f>
        <v/>
      </c>
      <c r="H9" s="7">
        <f>SUMPRODUCT(--(ROUND(INDEX('4_日の入り'!$B$4:$AX$368,0,4)*1440,0)&lt;=ROUND(H$4*1440,0)))</f>
        <v/>
      </c>
      <c r="I9" s="7">
        <f>SUMPRODUCT(--(ROUND(INDEX('5_薄明の終わり'!$B$4:$AX$368,0,4)*1440,0)&lt;=ROUND(H$4*1440,0)))</f>
        <v/>
      </c>
    </row>
    <row r="10">
      <c r="A10" s="3" t="inlineStr">
        <is>
          <t>仙台</t>
        </is>
      </c>
      <c r="B10" s="13">
        <f>MIN(INDEX('4_日の入り'!$B$4:$AX$368,0,5))</f>
        <v/>
      </c>
      <c r="C10" s="13">
        <f>INDEX('4_日の入り'!$B$4:$AX$368,356,5)</f>
        <v/>
      </c>
      <c r="D10" s="7">
        <f>SUMPRODUCT(--(ROUND(INDEX('4_日の入り'!$B$4:$AX$368,0,5)*1440,0)&lt;=ROUND(D$4*1440,0)))</f>
        <v/>
      </c>
      <c r="E10" s="7">
        <f>SUMPRODUCT(--(ROUND(INDEX('5_薄明の終わり'!$B$4:$AX$368,0,5)*1440,0)&lt;=ROUND(D$4*1440,0)))</f>
        <v/>
      </c>
      <c r="F10" s="7">
        <f>SUMPRODUCT(--(ROUND(INDEX('4_日の入り'!$B$4:$AX$368,0,5)*1440,0)&lt;=ROUND(F$4*1440,0)))</f>
        <v/>
      </c>
      <c r="G10" s="7">
        <f>SUMPRODUCT(--(ROUND(INDEX('5_薄明の終わり'!$B$4:$AX$368,0,5)*1440,0)&lt;=ROUND(F$4*1440,0)))</f>
        <v/>
      </c>
      <c r="H10" s="7">
        <f>SUMPRODUCT(--(ROUND(INDEX('4_日の入り'!$B$4:$AX$368,0,5)*1440,0)&lt;=ROUND(H$4*1440,0)))</f>
        <v/>
      </c>
      <c r="I10" s="7">
        <f>SUMPRODUCT(--(ROUND(INDEX('5_薄明の終わり'!$B$4:$AX$368,0,5)*1440,0)&lt;=ROUND(H$4*1440,0)))</f>
        <v/>
      </c>
    </row>
    <row r="11">
      <c r="A11" s="3" t="inlineStr">
        <is>
          <t>秋田</t>
        </is>
      </c>
      <c r="B11" s="13">
        <f>MIN(INDEX('4_日の入り'!$B$4:$AX$368,0,6))</f>
        <v/>
      </c>
      <c r="C11" s="13">
        <f>INDEX('4_日の入り'!$B$4:$AX$368,356,6)</f>
        <v/>
      </c>
      <c r="D11" s="7">
        <f>SUMPRODUCT(--(ROUND(INDEX('4_日の入り'!$B$4:$AX$368,0,6)*1440,0)&lt;=ROUND(D$4*1440,0)))</f>
        <v/>
      </c>
      <c r="E11" s="7">
        <f>SUMPRODUCT(--(ROUND(INDEX('5_薄明の終わり'!$B$4:$AX$368,0,6)*1440,0)&lt;=ROUND(D$4*1440,0)))</f>
        <v/>
      </c>
      <c r="F11" s="7">
        <f>SUMPRODUCT(--(ROUND(INDEX('4_日の入り'!$B$4:$AX$368,0,6)*1440,0)&lt;=ROUND(F$4*1440,0)))</f>
        <v/>
      </c>
      <c r="G11" s="7">
        <f>SUMPRODUCT(--(ROUND(INDEX('5_薄明の終わり'!$B$4:$AX$368,0,6)*1440,0)&lt;=ROUND(F$4*1440,0)))</f>
        <v/>
      </c>
      <c r="H11" s="7">
        <f>SUMPRODUCT(--(ROUND(INDEX('4_日の入り'!$B$4:$AX$368,0,6)*1440,0)&lt;=ROUND(H$4*1440,0)))</f>
        <v/>
      </c>
      <c r="I11" s="7">
        <f>SUMPRODUCT(--(ROUND(INDEX('5_薄明の終わり'!$B$4:$AX$368,0,6)*1440,0)&lt;=ROUND(H$4*1440,0)))</f>
        <v/>
      </c>
    </row>
    <row r="12">
      <c r="A12" s="3" t="inlineStr">
        <is>
          <t>山形</t>
        </is>
      </c>
      <c r="B12" s="13">
        <f>MIN(INDEX('4_日の入り'!$B$4:$AX$368,0,7))</f>
        <v/>
      </c>
      <c r="C12" s="13">
        <f>INDEX('4_日の入り'!$B$4:$AX$368,356,7)</f>
        <v/>
      </c>
      <c r="D12" s="7">
        <f>SUMPRODUCT(--(ROUND(INDEX('4_日の入り'!$B$4:$AX$368,0,7)*1440,0)&lt;=ROUND(D$4*1440,0)))</f>
        <v/>
      </c>
      <c r="E12" s="7">
        <f>SUMPRODUCT(--(ROUND(INDEX('5_薄明の終わり'!$B$4:$AX$368,0,7)*1440,0)&lt;=ROUND(D$4*1440,0)))</f>
        <v/>
      </c>
      <c r="F12" s="7">
        <f>SUMPRODUCT(--(ROUND(INDEX('4_日の入り'!$B$4:$AX$368,0,7)*1440,0)&lt;=ROUND(F$4*1440,0)))</f>
        <v/>
      </c>
      <c r="G12" s="7">
        <f>SUMPRODUCT(--(ROUND(INDEX('5_薄明の終わり'!$B$4:$AX$368,0,7)*1440,0)&lt;=ROUND(F$4*1440,0)))</f>
        <v/>
      </c>
      <c r="H12" s="7">
        <f>SUMPRODUCT(--(ROUND(INDEX('4_日の入り'!$B$4:$AX$368,0,7)*1440,0)&lt;=ROUND(H$4*1440,0)))</f>
        <v/>
      </c>
      <c r="I12" s="7">
        <f>SUMPRODUCT(--(ROUND(INDEX('5_薄明の終わり'!$B$4:$AX$368,0,7)*1440,0)&lt;=ROUND(H$4*1440,0)))</f>
        <v/>
      </c>
    </row>
    <row r="13">
      <c r="A13" s="3" t="inlineStr">
        <is>
          <t>福島</t>
        </is>
      </c>
      <c r="B13" s="13">
        <f>MIN(INDEX('4_日の入り'!$B$4:$AX$368,0,8))</f>
        <v/>
      </c>
      <c r="C13" s="13">
        <f>INDEX('4_日の入り'!$B$4:$AX$368,356,8)</f>
        <v/>
      </c>
      <c r="D13" s="7">
        <f>SUMPRODUCT(--(ROUND(INDEX('4_日の入り'!$B$4:$AX$368,0,8)*1440,0)&lt;=ROUND(D$4*1440,0)))</f>
        <v/>
      </c>
      <c r="E13" s="7">
        <f>SUMPRODUCT(--(ROUND(INDEX('5_薄明の終わり'!$B$4:$AX$368,0,8)*1440,0)&lt;=ROUND(D$4*1440,0)))</f>
        <v/>
      </c>
      <c r="F13" s="7">
        <f>SUMPRODUCT(--(ROUND(INDEX('4_日の入り'!$B$4:$AX$368,0,8)*1440,0)&lt;=ROUND(F$4*1440,0)))</f>
        <v/>
      </c>
      <c r="G13" s="7">
        <f>SUMPRODUCT(--(ROUND(INDEX('5_薄明の終わり'!$B$4:$AX$368,0,8)*1440,0)&lt;=ROUND(F$4*1440,0)))</f>
        <v/>
      </c>
      <c r="H13" s="7">
        <f>SUMPRODUCT(--(ROUND(INDEX('4_日の入り'!$B$4:$AX$368,0,8)*1440,0)&lt;=ROUND(H$4*1440,0)))</f>
        <v/>
      </c>
      <c r="I13" s="7">
        <f>SUMPRODUCT(--(ROUND(INDEX('5_薄明の終わり'!$B$4:$AX$368,0,8)*1440,0)&lt;=ROUND(H$4*1440,0)))</f>
        <v/>
      </c>
    </row>
    <row r="14">
      <c r="A14" s="3" t="inlineStr">
        <is>
          <t>水戸</t>
        </is>
      </c>
      <c r="B14" s="13">
        <f>MIN(INDEX('4_日の入り'!$B$4:$AX$368,0,9))</f>
        <v/>
      </c>
      <c r="C14" s="13">
        <f>INDEX('4_日の入り'!$B$4:$AX$368,356,9)</f>
        <v/>
      </c>
      <c r="D14" s="7">
        <f>SUMPRODUCT(--(ROUND(INDEX('4_日の入り'!$B$4:$AX$368,0,9)*1440,0)&lt;=ROUND(D$4*1440,0)))</f>
        <v/>
      </c>
      <c r="E14" s="7">
        <f>SUMPRODUCT(--(ROUND(INDEX('5_薄明の終わり'!$B$4:$AX$368,0,9)*1440,0)&lt;=ROUND(D$4*1440,0)))</f>
        <v/>
      </c>
      <c r="F14" s="7">
        <f>SUMPRODUCT(--(ROUND(INDEX('4_日の入り'!$B$4:$AX$368,0,9)*1440,0)&lt;=ROUND(F$4*1440,0)))</f>
        <v/>
      </c>
      <c r="G14" s="7">
        <f>SUMPRODUCT(--(ROUND(INDEX('5_薄明の終わり'!$B$4:$AX$368,0,9)*1440,0)&lt;=ROUND(F$4*1440,0)))</f>
        <v/>
      </c>
      <c r="H14" s="7">
        <f>SUMPRODUCT(--(ROUND(INDEX('4_日の入り'!$B$4:$AX$368,0,9)*1440,0)&lt;=ROUND(H$4*1440,0)))</f>
        <v/>
      </c>
      <c r="I14" s="7">
        <f>SUMPRODUCT(--(ROUND(INDEX('5_薄明の終わり'!$B$4:$AX$368,0,9)*1440,0)&lt;=ROUND(H$4*1440,0)))</f>
        <v/>
      </c>
    </row>
    <row r="15">
      <c r="A15" s="3" t="inlineStr">
        <is>
          <t>宇都宮</t>
        </is>
      </c>
      <c r="B15" s="13">
        <f>MIN(INDEX('4_日の入り'!$B$4:$AX$368,0,10))</f>
        <v/>
      </c>
      <c r="C15" s="13">
        <f>INDEX('4_日の入り'!$B$4:$AX$368,356,10)</f>
        <v/>
      </c>
      <c r="D15" s="7">
        <f>SUMPRODUCT(--(ROUND(INDEX('4_日の入り'!$B$4:$AX$368,0,10)*1440,0)&lt;=ROUND(D$4*1440,0)))</f>
        <v/>
      </c>
      <c r="E15" s="7">
        <f>SUMPRODUCT(--(ROUND(INDEX('5_薄明の終わり'!$B$4:$AX$368,0,10)*1440,0)&lt;=ROUND(D$4*1440,0)))</f>
        <v/>
      </c>
      <c r="F15" s="7">
        <f>SUMPRODUCT(--(ROUND(INDEX('4_日の入り'!$B$4:$AX$368,0,10)*1440,0)&lt;=ROUND(F$4*1440,0)))</f>
        <v/>
      </c>
      <c r="G15" s="7">
        <f>SUMPRODUCT(--(ROUND(INDEX('5_薄明の終わり'!$B$4:$AX$368,0,10)*1440,0)&lt;=ROUND(F$4*1440,0)))</f>
        <v/>
      </c>
      <c r="H15" s="7">
        <f>SUMPRODUCT(--(ROUND(INDEX('4_日の入り'!$B$4:$AX$368,0,10)*1440,0)&lt;=ROUND(H$4*1440,0)))</f>
        <v/>
      </c>
      <c r="I15" s="7">
        <f>SUMPRODUCT(--(ROUND(INDEX('5_薄明の終わり'!$B$4:$AX$368,0,10)*1440,0)&lt;=ROUND(H$4*1440,0)))</f>
        <v/>
      </c>
    </row>
    <row r="16">
      <c r="A16" s="3" t="inlineStr">
        <is>
          <t>前橋</t>
        </is>
      </c>
      <c r="B16" s="13">
        <f>MIN(INDEX('4_日の入り'!$B$4:$AX$368,0,11))</f>
        <v/>
      </c>
      <c r="C16" s="13">
        <f>INDEX('4_日の入り'!$B$4:$AX$368,356,11)</f>
        <v/>
      </c>
      <c r="D16" s="7">
        <f>SUMPRODUCT(--(ROUND(INDEX('4_日の入り'!$B$4:$AX$368,0,11)*1440,0)&lt;=ROUND(D$4*1440,0)))</f>
        <v/>
      </c>
      <c r="E16" s="7">
        <f>SUMPRODUCT(--(ROUND(INDEX('5_薄明の終わり'!$B$4:$AX$368,0,11)*1440,0)&lt;=ROUND(D$4*1440,0)))</f>
        <v/>
      </c>
      <c r="F16" s="7">
        <f>SUMPRODUCT(--(ROUND(INDEX('4_日の入り'!$B$4:$AX$368,0,11)*1440,0)&lt;=ROUND(F$4*1440,0)))</f>
        <v/>
      </c>
      <c r="G16" s="7">
        <f>SUMPRODUCT(--(ROUND(INDEX('5_薄明の終わり'!$B$4:$AX$368,0,11)*1440,0)&lt;=ROUND(F$4*1440,0)))</f>
        <v/>
      </c>
      <c r="H16" s="7">
        <f>SUMPRODUCT(--(ROUND(INDEX('4_日の入り'!$B$4:$AX$368,0,11)*1440,0)&lt;=ROUND(H$4*1440,0)))</f>
        <v/>
      </c>
      <c r="I16" s="7">
        <f>SUMPRODUCT(--(ROUND(INDEX('5_薄明の終わり'!$B$4:$AX$368,0,11)*1440,0)&lt;=ROUND(H$4*1440,0)))</f>
        <v/>
      </c>
    </row>
    <row r="17">
      <c r="A17" s="3" t="inlineStr">
        <is>
          <t>さいたま</t>
        </is>
      </c>
      <c r="B17" s="13">
        <f>MIN(INDEX('4_日の入り'!$B$4:$AX$368,0,12))</f>
        <v/>
      </c>
      <c r="C17" s="13">
        <f>INDEX('4_日の入り'!$B$4:$AX$368,356,12)</f>
        <v/>
      </c>
      <c r="D17" s="7">
        <f>SUMPRODUCT(--(ROUND(INDEX('4_日の入り'!$B$4:$AX$368,0,12)*1440,0)&lt;=ROUND(D$4*1440,0)))</f>
        <v/>
      </c>
      <c r="E17" s="7">
        <f>SUMPRODUCT(--(ROUND(INDEX('5_薄明の終わり'!$B$4:$AX$368,0,12)*1440,0)&lt;=ROUND(D$4*1440,0)))</f>
        <v/>
      </c>
      <c r="F17" s="7">
        <f>SUMPRODUCT(--(ROUND(INDEX('4_日の入り'!$B$4:$AX$368,0,12)*1440,0)&lt;=ROUND(F$4*1440,0)))</f>
        <v/>
      </c>
      <c r="G17" s="7">
        <f>SUMPRODUCT(--(ROUND(INDEX('5_薄明の終わり'!$B$4:$AX$368,0,12)*1440,0)&lt;=ROUND(F$4*1440,0)))</f>
        <v/>
      </c>
      <c r="H17" s="7">
        <f>SUMPRODUCT(--(ROUND(INDEX('4_日の入り'!$B$4:$AX$368,0,12)*1440,0)&lt;=ROUND(H$4*1440,0)))</f>
        <v/>
      </c>
      <c r="I17" s="7">
        <f>SUMPRODUCT(--(ROUND(INDEX('5_薄明の終わり'!$B$4:$AX$368,0,12)*1440,0)&lt;=ROUND(H$4*1440,0)))</f>
        <v/>
      </c>
    </row>
    <row r="18">
      <c r="A18" s="3" t="inlineStr">
        <is>
          <t>千葉</t>
        </is>
      </c>
      <c r="B18" s="13">
        <f>MIN(INDEX('4_日の入り'!$B$4:$AX$368,0,13))</f>
        <v/>
      </c>
      <c r="C18" s="13">
        <f>INDEX('4_日の入り'!$B$4:$AX$368,356,13)</f>
        <v/>
      </c>
      <c r="D18" s="7">
        <f>SUMPRODUCT(--(ROUND(INDEX('4_日の入り'!$B$4:$AX$368,0,13)*1440,0)&lt;=ROUND(D$4*1440,0)))</f>
        <v/>
      </c>
      <c r="E18" s="7">
        <f>SUMPRODUCT(--(ROUND(INDEX('5_薄明の終わり'!$B$4:$AX$368,0,13)*1440,0)&lt;=ROUND(D$4*1440,0)))</f>
        <v/>
      </c>
      <c r="F18" s="7">
        <f>SUMPRODUCT(--(ROUND(INDEX('4_日の入り'!$B$4:$AX$368,0,13)*1440,0)&lt;=ROUND(F$4*1440,0)))</f>
        <v/>
      </c>
      <c r="G18" s="7">
        <f>SUMPRODUCT(--(ROUND(INDEX('5_薄明の終わり'!$B$4:$AX$368,0,13)*1440,0)&lt;=ROUND(F$4*1440,0)))</f>
        <v/>
      </c>
      <c r="H18" s="7">
        <f>SUMPRODUCT(--(ROUND(INDEX('4_日の入り'!$B$4:$AX$368,0,13)*1440,0)&lt;=ROUND(H$4*1440,0)))</f>
        <v/>
      </c>
      <c r="I18" s="7">
        <f>SUMPRODUCT(--(ROUND(INDEX('5_薄明の終わり'!$B$4:$AX$368,0,13)*1440,0)&lt;=ROUND(H$4*1440,0)))</f>
        <v/>
      </c>
    </row>
    <row r="19">
      <c r="A19" s="3" t="inlineStr">
        <is>
          <t>東京</t>
        </is>
      </c>
      <c r="B19" s="13">
        <f>MIN(INDEX('4_日の入り'!$B$4:$AX$368,0,14))</f>
        <v/>
      </c>
      <c r="C19" s="13">
        <f>INDEX('4_日の入り'!$B$4:$AX$368,356,14)</f>
        <v/>
      </c>
      <c r="D19" s="7">
        <f>SUMPRODUCT(--(ROUND(INDEX('4_日の入り'!$B$4:$AX$368,0,14)*1440,0)&lt;=ROUND(D$4*1440,0)))</f>
        <v/>
      </c>
      <c r="E19" s="7">
        <f>SUMPRODUCT(--(ROUND(INDEX('5_薄明の終わり'!$B$4:$AX$368,0,14)*1440,0)&lt;=ROUND(D$4*1440,0)))</f>
        <v/>
      </c>
      <c r="F19" s="7">
        <f>SUMPRODUCT(--(ROUND(INDEX('4_日の入り'!$B$4:$AX$368,0,14)*1440,0)&lt;=ROUND(F$4*1440,0)))</f>
        <v/>
      </c>
      <c r="G19" s="7">
        <f>SUMPRODUCT(--(ROUND(INDEX('5_薄明の終わり'!$B$4:$AX$368,0,14)*1440,0)&lt;=ROUND(F$4*1440,0)))</f>
        <v/>
      </c>
      <c r="H19" s="7">
        <f>SUMPRODUCT(--(ROUND(INDEX('4_日の入り'!$B$4:$AX$368,0,14)*1440,0)&lt;=ROUND(H$4*1440,0)))</f>
        <v/>
      </c>
      <c r="I19" s="7">
        <f>SUMPRODUCT(--(ROUND(INDEX('5_薄明の終わり'!$B$4:$AX$368,0,14)*1440,0)&lt;=ROUND(H$4*1440,0)))</f>
        <v/>
      </c>
    </row>
    <row r="20">
      <c r="A20" s="3" t="inlineStr">
        <is>
          <t>小笠原（父島）</t>
        </is>
      </c>
      <c r="B20" s="13">
        <f>MIN(INDEX('4_日の入り'!$B$4:$AX$368,0,15))</f>
        <v/>
      </c>
      <c r="C20" s="13">
        <f>INDEX('4_日の入り'!$B$4:$AX$368,356,15)</f>
        <v/>
      </c>
      <c r="D20" s="7">
        <f>SUMPRODUCT(--(ROUND(INDEX('4_日の入り'!$B$4:$AX$368,0,15)*1440,0)&lt;=ROUND(D$4*1440,0)))</f>
        <v/>
      </c>
      <c r="E20" s="7">
        <f>SUMPRODUCT(--(ROUND(INDEX('5_薄明の終わり'!$B$4:$AX$368,0,15)*1440,0)&lt;=ROUND(D$4*1440,0)))</f>
        <v/>
      </c>
      <c r="F20" s="7">
        <f>SUMPRODUCT(--(ROUND(INDEX('4_日の入り'!$B$4:$AX$368,0,15)*1440,0)&lt;=ROUND(F$4*1440,0)))</f>
        <v/>
      </c>
      <c r="G20" s="7">
        <f>SUMPRODUCT(--(ROUND(INDEX('5_薄明の終わり'!$B$4:$AX$368,0,15)*1440,0)&lt;=ROUND(F$4*1440,0)))</f>
        <v/>
      </c>
      <c r="H20" s="7">
        <f>SUMPRODUCT(--(ROUND(INDEX('4_日の入り'!$B$4:$AX$368,0,15)*1440,0)&lt;=ROUND(H$4*1440,0)))</f>
        <v/>
      </c>
      <c r="I20" s="7">
        <f>SUMPRODUCT(--(ROUND(INDEX('5_薄明の終わり'!$B$4:$AX$368,0,15)*1440,0)&lt;=ROUND(H$4*1440,0)))</f>
        <v/>
      </c>
    </row>
    <row r="21">
      <c r="A21" s="3" t="inlineStr">
        <is>
          <t>横浜</t>
        </is>
      </c>
      <c r="B21" s="13">
        <f>MIN(INDEX('4_日の入り'!$B$4:$AX$368,0,16))</f>
        <v/>
      </c>
      <c r="C21" s="13">
        <f>INDEX('4_日の入り'!$B$4:$AX$368,356,16)</f>
        <v/>
      </c>
      <c r="D21" s="7">
        <f>SUMPRODUCT(--(ROUND(INDEX('4_日の入り'!$B$4:$AX$368,0,16)*1440,0)&lt;=ROUND(D$4*1440,0)))</f>
        <v/>
      </c>
      <c r="E21" s="7">
        <f>SUMPRODUCT(--(ROUND(INDEX('5_薄明の終わり'!$B$4:$AX$368,0,16)*1440,0)&lt;=ROUND(D$4*1440,0)))</f>
        <v/>
      </c>
      <c r="F21" s="7">
        <f>SUMPRODUCT(--(ROUND(INDEX('4_日の入り'!$B$4:$AX$368,0,16)*1440,0)&lt;=ROUND(F$4*1440,0)))</f>
        <v/>
      </c>
      <c r="G21" s="7">
        <f>SUMPRODUCT(--(ROUND(INDEX('5_薄明の終わり'!$B$4:$AX$368,0,16)*1440,0)&lt;=ROUND(F$4*1440,0)))</f>
        <v/>
      </c>
      <c r="H21" s="7">
        <f>SUMPRODUCT(--(ROUND(INDEX('4_日の入り'!$B$4:$AX$368,0,16)*1440,0)&lt;=ROUND(H$4*1440,0)))</f>
        <v/>
      </c>
      <c r="I21" s="7">
        <f>SUMPRODUCT(--(ROUND(INDEX('5_薄明の終わり'!$B$4:$AX$368,0,16)*1440,0)&lt;=ROUND(H$4*1440,0)))</f>
        <v/>
      </c>
    </row>
    <row r="22">
      <c r="A22" s="3" t="inlineStr">
        <is>
          <t>新潟</t>
        </is>
      </c>
      <c r="B22" s="13">
        <f>MIN(INDEX('4_日の入り'!$B$4:$AX$368,0,17))</f>
        <v/>
      </c>
      <c r="C22" s="13">
        <f>INDEX('4_日の入り'!$B$4:$AX$368,356,17)</f>
        <v/>
      </c>
      <c r="D22" s="7">
        <f>SUMPRODUCT(--(ROUND(INDEX('4_日の入り'!$B$4:$AX$368,0,17)*1440,0)&lt;=ROUND(D$4*1440,0)))</f>
        <v/>
      </c>
      <c r="E22" s="7">
        <f>SUMPRODUCT(--(ROUND(INDEX('5_薄明の終わり'!$B$4:$AX$368,0,17)*1440,0)&lt;=ROUND(D$4*1440,0)))</f>
        <v/>
      </c>
      <c r="F22" s="7">
        <f>SUMPRODUCT(--(ROUND(INDEX('4_日の入り'!$B$4:$AX$368,0,17)*1440,0)&lt;=ROUND(F$4*1440,0)))</f>
        <v/>
      </c>
      <c r="G22" s="7">
        <f>SUMPRODUCT(--(ROUND(INDEX('5_薄明の終わり'!$B$4:$AX$368,0,17)*1440,0)&lt;=ROUND(F$4*1440,0)))</f>
        <v/>
      </c>
      <c r="H22" s="7">
        <f>SUMPRODUCT(--(ROUND(INDEX('4_日の入り'!$B$4:$AX$368,0,17)*1440,0)&lt;=ROUND(H$4*1440,0)))</f>
        <v/>
      </c>
      <c r="I22" s="7">
        <f>SUMPRODUCT(--(ROUND(INDEX('5_薄明の終わり'!$B$4:$AX$368,0,17)*1440,0)&lt;=ROUND(H$4*1440,0)))</f>
        <v/>
      </c>
    </row>
    <row r="23">
      <c r="A23" s="3" t="inlineStr">
        <is>
          <t>富山</t>
        </is>
      </c>
      <c r="B23" s="13">
        <f>MIN(INDEX('4_日の入り'!$B$4:$AX$368,0,18))</f>
        <v/>
      </c>
      <c r="C23" s="13">
        <f>INDEX('4_日の入り'!$B$4:$AX$368,356,18)</f>
        <v/>
      </c>
      <c r="D23" s="7">
        <f>SUMPRODUCT(--(ROUND(INDEX('4_日の入り'!$B$4:$AX$368,0,18)*1440,0)&lt;=ROUND(D$4*1440,0)))</f>
        <v/>
      </c>
      <c r="E23" s="7">
        <f>SUMPRODUCT(--(ROUND(INDEX('5_薄明の終わり'!$B$4:$AX$368,0,18)*1440,0)&lt;=ROUND(D$4*1440,0)))</f>
        <v/>
      </c>
      <c r="F23" s="7">
        <f>SUMPRODUCT(--(ROUND(INDEX('4_日の入り'!$B$4:$AX$368,0,18)*1440,0)&lt;=ROUND(F$4*1440,0)))</f>
        <v/>
      </c>
      <c r="G23" s="7">
        <f>SUMPRODUCT(--(ROUND(INDEX('5_薄明の終わり'!$B$4:$AX$368,0,18)*1440,0)&lt;=ROUND(F$4*1440,0)))</f>
        <v/>
      </c>
      <c r="H23" s="7">
        <f>SUMPRODUCT(--(ROUND(INDEX('4_日の入り'!$B$4:$AX$368,0,18)*1440,0)&lt;=ROUND(H$4*1440,0)))</f>
        <v/>
      </c>
      <c r="I23" s="7">
        <f>SUMPRODUCT(--(ROUND(INDEX('5_薄明の終わり'!$B$4:$AX$368,0,18)*1440,0)&lt;=ROUND(H$4*1440,0)))</f>
        <v/>
      </c>
    </row>
    <row r="24">
      <c r="A24" s="3" t="inlineStr">
        <is>
          <t>金沢</t>
        </is>
      </c>
      <c r="B24" s="13">
        <f>MIN(INDEX('4_日の入り'!$B$4:$AX$368,0,19))</f>
        <v/>
      </c>
      <c r="C24" s="13">
        <f>INDEX('4_日の入り'!$B$4:$AX$368,356,19)</f>
        <v/>
      </c>
      <c r="D24" s="7">
        <f>SUMPRODUCT(--(ROUND(INDEX('4_日の入り'!$B$4:$AX$368,0,19)*1440,0)&lt;=ROUND(D$4*1440,0)))</f>
        <v/>
      </c>
      <c r="E24" s="7">
        <f>SUMPRODUCT(--(ROUND(INDEX('5_薄明の終わり'!$B$4:$AX$368,0,19)*1440,0)&lt;=ROUND(D$4*1440,0)))</f>
        <v/>
      </c>
      <c r="F24" s="7">
        <f>SUMPRODUCT(--(ROUND(INDEX('4_日の入り'!$B$4:$AX$368,0,19)*1440,0)&lt;=ROUND(F$4*1440,0)))</f>
        <v/>
      </c>
      <c r="G24" s="7">
        <f>SUMPRODUCT(--(ROUND(INDEX('5_薄明の終わり'!$B$4:$AX$368,0,19)*1440,0)&lt;=ROUND(F$4*1440,0)))</f>
        <v/>
      </c>
      <c r="H24" s="7">
        <f>SUMPRODUCT(--(ROUND(INDEX('4_日の入り'!$B$4:$AX$368,0,19)*1440,0)&lt;=ROUND(H$4*1440,0)))</f>
        <v/>
      </c>
      <c r="I24" s="7">
        <f>SUMPRODUCT(--(ROUND(INDEX('5_薄明の終わり'!$B$4:$AX$368,0,19)*1440,0)&lt;=ROUND(H$4*1440,0)))</f>
        <v/>
      </c>
    </row>
    <row r="25">
      <c r="A25" s="3" t="inlineStr">
        <is>
          <t>福井</t>
        </is>
      </c>
      <c r="B25" s="13">
        <f>MIN(INDEX('4_日の入り'!$B$4:$AX$368,0,20))</f>
        <v/>
      </c>
      <c r="C25" s="13">
        <f>INDEX('4_日の入り'!$B$4:$AX$368,356,20)</f>
        <v/>
      </c>
      <c r="D25" s="7">
        <f>SUMPRODUCT(--(ROUND(INDEX('4_日の入り'!$B$4:$AX$368,0,20)*1440,0)&lt;=ROUND(D$4*1440,0)))</f>
        <v/>
      </c>
      <c r="E25" s="7">
        <f>SUMPRODUCT(--(ROUND(INDEX('5_薄明の終わり'!$B$4:$AX$368,0,20)*1440,0)&lt;=ROUND(D$4*1440,0)))</f>
        <v/>
      </c>
      <c r="F25" s="7">
        <f>SUMPRODUCT(--(ROUND(INDEX('4_日の入り'!$B$4:$AX$368,0,20)*1440,0)&lt;=ROUND(F$4*1440,0)))</f>
        <v/>
      </c>
      <c r="G25" s="7">
        <f>SUMPRODUCT(--(ROUND(INDEX('5_薄明の終わり'!$B$4:$AX$368,0,20)*1440,0)&lt;=ROUND(F$4*1440,0)))</f>
        <v/>
      </c>
      <c r="H25" s="7">
        <f>SUMPRODUCT(--(ROUND(INDEX('4_日の入り'!$B$4:$AX$368,0,20)*1440,0)&lt;=ROUND(H$4*1440,0)))</f>
        <v/>
      </c>
      <c r="I25" s="7">
        <f>SUMPRODUCT(--(ROUND(INDEX('5_薄明の終わり'!$B$4:$AX$368,0,20)*1440,0)&lt;=ROUND(H$4*1440,0)))</f>
        <v/>
      </c>
    </row>
    <row r="26">
      <c r="A26" s="3" t="inlineStr">
        <is>
          <t>甲府</t>
        </is>
      </c>
      <c r="B26" s="13">
        <f>MIN(INDEX('4_日の入り'!$B$4:$AX$368,0,21))</f>
        <v/>
      </c>
      <c r="C26" s="13">
        <f>INDEX('4_日の入り'!$B$4:$AX$368,356,21)</f>
        <v/>
      </c>
      <c r="D26" s="7">
        <f>SUMPRODUCT(--(ROUND(INDEX('4_日の入り'!$B$4:$AX$368,0,21)*1440,0)&lt;=ROUND(D$4*1440,0)))</f>
        <v/>
      </c>
      <c r="E26" s="7">
        <f>SUMPRODUCT(--(ROUND(INDEX('5_薄明の終わり'!$B$4:$AX$368,0,21)*1440,0)&lt;=ROUND(D$4*1440,0)))</f>
        <v/>
      </c>
      <c r="F26" s="7">
        <f>SUMPRODUCT(--(ROUND(INDEX('4_日の入り'!$B$4:$AX$368,0,21)*1440,0)&lt;=ROUND(F$4*1440,0)))</f>
        <v/>
      </c>
      <c r="G26" s="7">
        <f>SUMPRODUCT(--(ROUND(INDEX('5_薄明の終わり'!$B$4:$AX$368,0,21)*1440,0)&lt;=ROUND(F$4*1440,0)))</f>
        <v/>
      </c>
      <c r="H26" s="7">
        <f>SUMPRODUCT(--(ROUND(INDEX('4_日の入り'!$B$4:$AX$368,0,21)*1440,0)&lt;=ROUND(H$4*1440,0)))</f>
        <v/>
      </c>
      <c r="I26" s="7">
        <f>SUMPRODUCT(--(ROUND(INDEX('5_薄明の終わり'!$B$4:$AX$368,0,21)*1440,0)&lt;=ROUND(H$4*1440,0)))</f>
        <v/>
      </c>
    </row>
    <row r="27">
      <c r="A27" s="3" t="inlineStr">
        <is>
          <t>長野</t>
        </is>
      </c>
      <c r="B27" s="13">
        <f>MIN(INDEX('4_日の入り'!$B$4:$AX$368,0,22))</f>
        <v/>
      </c>
      <c r="C27" s="13">
        <f>INDEX('4_日の入り'!$B$4:$AX$368,356,22)</f>
        <v/>
      </c>
      <c r="D27" s="7">
        <f>SUMPRODUCT(--(ROUND(INDEX('4_日の入り'!$B$4:$AX$368,0,22)*1440,0)&lt;=ROUND(D$4*1440,0)))</f>
        <v/>
      </c>
      <c r="E27" s="7">
        <f>SUMPRODUCT(--(ROUND(INDEX('5_薄明の終わり'!$B$4:$AX$368,0,22)*1440,0)&lt;=ROUND(D$4*1440,0)))</f>
        <v/>
      </c>
      <c r="F27" s="7">
        <f>SUMPRODUCT(--(ROUND(INDEX('4_日の入り'!$B$4:$AX$368,0,22)*1440,0)&lt;=ROUND(F$4*1440,0)))</f>
        <v/>
      </c>
      <c r="G27" s="7">
        <f>SUMPRODUCT(--(ROUND(INDEX('5_薄明の終わり'!$B$4:$AX$368,0,22)*1440,0)&lt;=ROUND(F$4*1440,0)))</f>
        <v/>
      </c>
      <c r="H27" s="7">
        <f>SUMPRODUCT(--(ROUND(INDEX('4_日の入り'!$B$4:$AX$368,0,22)*1440,0)&lt;=ROUND(H$4*1440,0)))</f>
        <v/>
      </c>
      <c r="I27" s="7">
        <f>SUMPRODUCT(--(ROUND(INDEX('5_薄明の終わり'!$B$4:$AX$368,0,22)*1440,0)&lt;=ROUND(H$4*1440,0)))</f>
        <v/>
      </c>
    </row>
    <row r="28">
      <c r="A28" s="3" t="inlineStr">
        <is>
          <t>岐阜</t>
        </is>
      </c>
      <c r="B28" s="13">
        <f>MIN(INDEX('4_日の入り'!$B$4:$AX$368,0,23))</f>
        <v/>
      </c>
      <c r="C28" s="13">
        <f>INDEX('4_日の入り'!$B$4:$AX$368,356,23)</f>
        <v/>
      </c>
      <c r="D28" s="7">
        <f>SUMPRODUCT(--(ROUND(INDEX('4_日の入り'!$B$4:$AX$368,0,23)*1440,0)&lt;=ROUND(D$4*1440,0)))</f>
        <v/>
      </c>
      <c r="E28" s="7">
        <f>SUMPRODUCT(--(ROUND(INDEX('5_薄明の終わり'!$B$4:$AX$368,0,23)*1440,0)&lt;=ROUND(D$4*1440,0)))</f>
        <v/>
      </c>
      <c r="F28" s="7">
        <f>SUMPRODUCT(--(ROUND(INDEX('4_日の入り'!$B$4:$AX$368,0,23)*1440,0)&lt;=ROUND(F$4*1440,0)))</f>
        <v/>
      </c>
      <c r="G28" s="7">
        <f>SUMPRODUCT(--(ROUND(INDEX('5_薄明の終わり'!$B$4:$AX$368,0,23)*1440,0)&lt;=ROUND(F$4*1440,0)))</f>
        <v/>
      </c>
      <c r="H28" s="7">
        <f>SUMPRODUCT(--(ROUND(INDEX('4_日の入り'!$B$4:$AX$368,0,23)*1440,0)&lt;=ROUND(H$4*1440,0)))</f>
        <v/>
      </c>
      <c r="I28" s="7">
        <f>SUMPRODUCT(--(ROUND(INDEX('5_薄明の終わり'!$B$4:$AX$368,0,23)*1440,0)&lt;=ROUND(H$4*1440,0)))</f>
        <v/>
      </c>
    </row>
    <row r="29">
      <c r="A29" s="3" t="inlineStr">
        <is>
          <t>静岡</t>
        </is>
      </c>
      <c r="B29" s="13">
        <f>MIN(INDEX('4_日の入り'!$B$4:$AX$368,0,24))</f>
        <v/>
      </c>
      <c r="C29" s="13">
        <f>INDEX('4_日の入り'!$B$4:$AX$368,356,24)</f>
        <v/>
      </c>
      <c r="D29" s="7">
        <f>SUMPRODUCT(--(ROUND(INDEX('4_日の入り'!$B$4:$AX$368,0,24)*1440,0)&lt;=ROUND(D$4*1440,0)))</f>
        <v/>
      </c>
      <c r="E29" s="7">
        <f>SUMPRODUCT(--(ROUND(INDEX('5_薄明の終わり'!$B$4:$AX$368,0,24)*1440,0)&lt;=ROUND(D$4*1440,0)))</f>
        <v/>
      </c>
      <c r="F29" s="7">
        <f>SUMPRODUCT(--(ROUND(INDEX('4_日の入り'!$B$4:$AX$368,0,24)*1440,0)&lt;=ROUND(F$4*1440,0)))</f>
        <v/>
      </c>
      <c r="G29" s="7">
        <f>SUMPRODUCT(--(ROUND(INDEX('5_薄明の終わり'!$B$4:$AX$368,0,24)*1440,0)&lt;=ROUND(F$4*1440,0)))</f>
        <v/>
      </c>
      <c r="H29" s="7">
        <f>SUMPRODUCT(--(ROUND(INDEX('4_日の入り'!$B$4:$AX$368,0,24)*1440,0)&lt;=ROUND(H$4*1440,0)))</f>
        <v/>
      </c>
      <c r="I29" s="7">
        <f>SUMPRODUCT(--(ROUND(INDEX('5_薄明の終わり'!$B$4:$AX$368,0,24)*1440,0)&lt;=ROUND(H$4*1440,0)))</f>
        <v/>
      </c>
    </row>
    <row r="30">
      <c r="A30" s="3" t="inlineStr">
        <is>
          <t>名古屋</t>
        </is>
      </c>
      <c r="B30" s="13">
        <f>MIN(INDEX('4_日の入り'!$B$4:$AX$368,0,25))</f>
        <v/>
      </c>
      <c r="C30" s="13">
        <f>INDEX('4_日の入り'!$B$4:$AX$368,356,25)</f>
        <v/>
      </c>
      <c r="D30" s="7">
        <f>SUMPRODUCT(--(ROUND(INDEX('4_日の入り'!$B$4:$AX$368,0,25)*1440,0)&lt;=ROUND(D$4*1440,0)))</f>
        <v/>
      </c>
      <c r="E30" s="7">
        <f>SUMPRODUCT(--(ROUND(INDEX('5_薄明の終わり'!$B$4:$AX$368,0,25)*1440,0)&lt;=ROUND(D$4*1440,0)))</f>
        <v/>
      </c>
      <c r="F30" s="7">
        <f>SUMPRODUCT(--(ROUND(INDEX('4_日の入り'!$B$4:$AX$368,0,25)*1440,0)&lt;=ROUND(F$4*1440,0)))</f>
        <v/>
      </c>
      <c r="G30" s="7">
        <f>SUMPRODUCT(--(ROUND(INDEX('5_薄明の終わり'!$B$4:$AX$368,0,25)*1440,0)&lt;=ROUND(F$4*1440,0)))</f>
        <v/>
      </c>
      <c r="H30" s="7">
        <f>SUMPRODUCT(--(ROUND(INDEX('4_日の入り'!$B$4:$AX$368,0,25)*1440,0)&lt;=ROUND(H$4*1440,0)))</f>
        <v/>
      </c>
      <c r="I30" s="7">
        <f>SUMPRODUCT(--(ROUND(INDEX('5_薄明の終わり'!$B$4:$AX$368,0,25)*1440,0)&lt;=ROUND(H$4*1440,0)))</f>
        <v/>
      </c>
    </row>
    <row r="31">
      <c r="A31" s="3" t="inlineStr">
        <is>
          <t>津</t>
        </is>
      </c>
      <c r="B31" s="13">
        <f>MIN(INDEX('4_日の入り'!$B$4:$AX$368,0,26))</f>
        <v/>
      </c>
      <c r="C31" s="13">
        <f>INDEX('4_日の入り'!$B$4:$AX$368,356,26)</f>
        <v/>
      </c>
      <c r="D31" s="7">
        <f>SUMPRODUCT(--(ROUND(INDEX('4_日の入り'!$B$4:$AX$368,0,26)*1440,0)&lt;=ROUND(D$4*1440,0)))</f>
        <v/>
      </c>
      <c r="E31" s="7">
        <f>SUMPRODUCT(--(ROUND(INDEX('5_薄明の終わり'!$B$4:$AX$368,0,26)*1440,0)&lt;=ROUND(D$4*1440,0)))</f>
        <v/>
      </c>
      <c r="F31" s="7">
        <f>SUMPRODUCT(--(ROUND(INDEX('4_日の入り'!$B$4:$AX$368,0,26)*1440,0)&lt;=ROUND(F$4*1440,0)))</f>
        <v/>
      </c>
      <c r="G31" s="7">
        <f>SUMPRODUCT(--(ROUND(INDEX('5_薄明の終わり'!$B$4:$AX$368,0,26)*1440,0)&lt;=ROUND(F$4*1440,0)))</f>
        <v/>
      </c>
      <c r="H31" s="7">
        <f>SUMPRODUCT(--(ROUND(INDEX('4_日の入り'!$B$4:$AX$368,0,26)*1440,0)&lt;=ROUND(H$4*1440,0)))</f>
        <v/>
      </c>
      <c r="I31" s="7">
        <f>SUMPRODUCT(--(ROUND(INDEX('5_薄明の終わり'!$B$4:$AX$368,0,26)*1440,0)&lt;=ROUND(H$4*1440,0)))</f>
        <v/>
      </c>
    </row>
    <row r="32">
      <c r="A32" s="3" t="inlineStr">
        <is>
          <t>大津</t>
        </is>
      </c>
      <c r="B32" s="13">
        <f>MIN(INDEX('4_日の入り'!$B$4:$AX$368,0,27))</f>
        <v/>
      </c>
      <c r="C32" s="13">
        <f>INDEX('4_日の入り'!$B$4:$AX$368,356,27)</f>
        <v/>
      </c>
      <c r="D32" s="7">
        <f>SUMPRODUCT(--(ROUND(INDEX('4_日の入り'!$B$4:$AX$368,0,27)*1440,0)&lt;=ROUND(D$4*1440,0)))</f>
        <v/>
      </c>
      <c r="E32" s="7">
        <f>SUMPRODUCT(--(ROUND(INDEX('5_薄明の終わり'!$B$4:$AX$368,0,27)*1440,0)&lt;=ROUND(D$4*1440,0)))</f>
        <v/>
      </c>
      <c r="F32" s="7">
        <f>SUMPRODUCT(--(ROUND(INDEX('4_日の入り'!$B$4:$AX$368,0,27)*1440,0)&lt;=ROUND(F$4*1440,0)))</f>
        <v/>
      </c>
      <c r="G32" s="7">
        <f>SUMPRODUCT(--(ROUND(INDEX('5_薄明の終わり'!$B$4:$AX$368,0,27)*1440,0)&lt;=ROUND(F$4*1440,0)))</f>
        <v/>
      </c>
      <c r="H32" s="7">
        <f>SUMPRODUCT(--(ROUND(INDEX('4_日の入り'!$B$4:$AX$368,0,27)*1440,0)&lt;=ROUND(H$4*1440,0)))</f>
        <v/>
      </c>
      <c r="I32" s="7">
        <f>SUMPRODUCT(--(ROUND(INDEX('5_薄明の終わり'!$B$4:$AX$368,0,27)*1440,0)&lt;=ROUND(H$4*1440,0)))</f>
        <v/>
      </c>
    </row>
    <row r="33">
      <c r="A33" s="3" t="inlineStr">
        <is>
          <t>京都</t>
        </is>
      </c>
      <c r="B33" s="13">
        <f>MIN(INDEX('4_日の入り'!$B$4:$AX$368,0,28))</f>
        <v/>
      </c>
      <c r="C33" s="13">
        <f>INDEX('4_日の入り'!$B$4:$AX$368,356,28)</f>
        <v/>
      </c>
      <c r="D33" s="7">
        <f>SUMPRODUCT(--(ROUND(INDEX('4_日の入り'!$B$4:$AX$368,0,28)*1440,0)&lt;=ROUND(D$4*1440,0)))</f>
        <v/>
      </c>
      <c r="E33" s="7">
        <f>SUMPRODUCT(--(ROUND(INDEX('5_薄明の終わり'!$B$4:$AX$368,0,28)*1440,0)&lt;=ROUND(D$4*1440,0)))</f>
        <v/>
      </c>
      <c r="F33" s="7">
        <f>SUMPRODUCT(--(ROUND(INDEX('4_日の入り'!$B$4:$AX$368,0,28)*1440,0)&lt;=ROUND(F$4*1440,0)))</f>
        <v/>
      </c>
      <c r="G33" s="7">
        <f>SUMPRODUCT(--(ROUND(INDEX('5_薄明の終わり'!$B$4:$AX$368,0,28)*1440,0)&lt;=ROUND(F$4*1440,0)))</f>
        <v/>
      </c>
      <c r="H33" s="7">
        <f>SUMPRODUCT(--(ROUND(INDEX('4_日の入り'!$B$4:$AX$368,0,28)*1440,0)&lt;=ROUND(H$4*1440,0)))</f>
        <v/>
      </c>
      <c r="I33" s="7">
        <f>SUMPRODUCT(--(ROUND(INDEX('5_薄明の終わり'!$B$4:$AX$368,0,28)*1440,0)&lt;=ROUND(H$4*1440,0)))</f>
        <v/>
      </c>
    </row>
    <row r="34">
      <c r="A34" s="3" t="inlineStr">
        <is>
          <t>大阪</t>
        </is>
      </c>
      <c r="B34" s="13">
        <f>MIN(INDEX('4_日の入り'!$B$4:$AX$368,0,29))</f>
        <v/>
      </c>
      <c r="C34" s="13">
        <f>INDEX('4_日の入り'!$B$4:$AX$368,356,29)</f>
        <v/>
      </c>
      <c r="D34" s="7">
        <f>SUMPRODUCT(--(ROUND(INDEX('4_日の入り'!$B$4:$AX$368,0,29)*1440,0)&lt;=ROUND(D$4*1440,0)))</f>
        <v/>
      </c>
      <c r="E34" s="7">
        <f>SUMPRODUCT(--(ROUND(INDEX('5_薄明の終わり'!$B$4:$AX$368,0,29)*1440,0)&lt;=ROUND(D$4*1440,0)))</f>
        <v/>
      </c>
      <c r="F34" s="7">
        <f>SUMPRODUCT(--(ROUND(INDEX('4_日の入り'!$B$4:$AX$368,0,29)*1440,0)&lt;=ROUND(F$4*1440,0)))</f>
        <v/>
      </c>
      <c r="G34" s="7">
        <f>SUMPRODUCT(--(ROUND(INDEX('5_薄明の終わり'!$B$4:$AX$368,0,29)*1440,0)&lt;=ROUND(F$4*1440,0)))</f>
        <v/>
      </c>
      <c r="H34" s="7">
        <f>SUMPRODUCT(--(ROUND(INDEX('4_日の入り'!$B$4:$AX$368,0,29)*1440,0)&lt;=ROUND(H$4*1440,0)))</f>
        <v/>
      </c>
      <c r="I34" s="7">
        <f>SUMPRODUCT(--(ROUND(INDEX('5_薄明の終わり'!$B$4:$AX$368,0,29)*1440,0)&lt;=ROUND(H$4*1440,0)))</f>
        <v/>
      </c>
    </row>
    <row r="35">
      <c r="A35" s="3" t="inlineStr">
        <is>
          <t>神戸</t>
        </is>
      </c>
      <c r="B35" s="13">
        <f>MIN(INDEX('4_日の入り'!$B$4:$AX$368,0,30))</f>
        <v/>
      </c>
      <c r="C35" s="13">
        <f>INDEX('4_日の入り'!$B$4:$AX$368,356,30)</f>
        <v/>
      </c>
      <c r="D35" s="7">
        <f>SUMPRODUCT(--(ROUND(INDEX('4_日の入り'!$B$4:$AX$368,0,30)*1440,0)&lt;=ROUND(D$4*1440,0)))</f>
        <v/>
      </c>
      <c r="E35" s="7">
        <f>SUMPRODUCT(--(ROUND(INDEX('5_薄明の終わり'!$B$4:$AX$368,0,30)*1440,0)&lt;=ROUND(D$4*1440,0)))</f>
        <v/>
      </c>
      <c r="F35" s="7">
        <f>SUMPRODUCT(--(ROUND(INDEX('4_日の入り'!$B$4:$AX$368,0,30)*1440,0)&lt;=ROUND(F$4*1440,0)))</f>
        <v/>
      </c>
      <c r="G35" s="7">
        <f>SUMPRODUCT(--(ROUND(INDEX('5_薄明の終わり'!$B$4:$AX$368,0,30)*1440,0)&lt;=ROUND(F$4*1440,0)))</f>
        <v/>
      </c>
      <c r="H35" s="7">
        <f>SUMPRODUCT(--(ROUND(INDEX('4_日の入り'!$B$4:$AX$368,0,30)*1440,0)&lt;=ROUND(H$4*1440,0)))</f>
        <v/>
      </c>
      <c r="I35" s="7">
        <f>SUMPRODUCT(--(ROUND(INDEX('5_薄明の終わり'!$B$4:$AX$368,0,30)*1440,0)&lt;=ROUND(H$4*1440,0)))</f>
        <v/>
      </c>
    </row>
    <row r="36">
      <c r="A36" s="3" t="inlineStr">
        <is>
          <t>奈良</t>
        </is>
      </c>
      <c r="B36" s="13">
        <f>MIN(INDEX('4_日の入り'!$B$4:$AX$368,0,31))</f>
        <v/>
      </c>
      <c r="C36" s="13">
        <f>INDEX('4_日の入り'!$B$4:$AX$368,356,31)</f>
        <v/>
      </c>
      <c r="D36" s="7">
        <f>SUMPRODUCT(--(ROUND(INDEX('4_日の入り'!$B$4:$AX$368,0,31)*1440,0)&lt;=ROUND(D$4*1440,0)))</f>
        <v/>
      </c>
      <c r="E36" s="7">
        <f>SUMPRODUCT(--(ROUND(INDEX('5_薄明の終わり'!$B$4:$AX$368,0,31)*1440,0)&lt;=ROUND(D$4*1440,0)))</f>
        <v/>
      </c>
      <c r="F36" s="7">
        <f>SUMPRODUCT(--(ROUND(INDEX('4_日の入り'!$B$4:$AX$368,0,31)*1440,0)&lt;=ROUND(F$4*1440,0)))</f>
        <v/>
      </c>
      <c r="G36" s="7">
        <f>SUMPRODUCT(--(ROUND(INDEX('5_薄明の終わり'!$B$4:$AX$368,0,31)*1440,0)&lt;=ROUND(F$4*1440,0)))</f>
        <v/>
      </c>
      <c r="H36" s="7">
        <f>SUMPRODUCT(--(ROUND(INDEX('4_日の入り'!$B$4:$AX$368,0,31)*1440,0)&lt;=ROUND(H$4*1440,0)))</f>
        <v/>
      </c>
      <c r="I36" s="7">
        <f>SUMPRODUCT(--(ROUND(INDEX('5_薄明の終わり'!$B$4:$AX$368,0,31)*1440,0)&lt;=ROUND(H$4*1440,0)))</f>
        <v/>
      </c>
    </row>
    <row r="37">
      <c r="A37" s="3" t="inlineStr">
        <is>
          <t>和歌山</t>
        </is>
      </c>
      <c r="B37" s="13">
        <f>MIN(INDEX('4_日の入り'!$B$4:$AX$368,0,32))</f>
        <v/>
      </c>
      <c r="C37" s="13">
        <f>INDEX('4_日の入り'!$B$4:$AX$368,356,32)</f>
        <v/>
      </c>
      <c r="D37" s="7">
        <f>SUMPRODUCT(--(ROUND(INDEX('4_日の入り'!$B$4:$AX$368,0,32)*1440,0)&lt;=ROUND(D$4*1440,0)))</f>
        <v/>
      </c>
      <c r="E37" s="7">
        <f>SUMPRODUCT(--(ROUND(INDEX('5_薄明の終わり'!$B$4:$AX$368,0,32)*1440,0)&lt;=ROUND(D$4*1440,0)))</f>
        <v/>
      </c>
      <c r="F37" s="7">
        <f>SUMPRODUCT(--(ROUND(INDEX('4_日の入り'!$B$4:$AX$368,0,32)*1440,0)&lt;=ROUND(F$4*1440,0)))</f>
        <v/>
      </c>
      <c r="G37" s="7">
        <f>SUMPRODUCT(--(ROUND(INDEX('5_薄明の終わり'!$B$4:$AX$368,0,32)*1440,0)&lt;=ROUND(F$4*1440,0)))</f>
        <v/>
      </c>
      <c r="H37" s="7">
        <f>SUMPRODUCT(--(ROUND(INDEX('4_日の入り'!$B$4:$AX$368,0,32)*1440,0)&lt;=ROUND(H$4*1440,0)))</f>
        <v/>
      </c>
      <c r="I37" s="7">
        <f>SUMPRODUCT(--(ROUND(INDEX('5_薄明の終わり'!$B$4:$AX$368,0,32)*1440,0)&lt;=ROUND(H$4*1440,0)))</f>
        <v/>
      </c>
    </row>
    <row r="38">
      <c r="A38" s="3" t="inlineStr">
        <is>
          <t>鳥取</t>
        </is>
      </c>
      <c r="B38" s="13">
        <f>MIN(INDEX('4_日の入り'!$B$4:$AX$368,0,33))</f>
        <v/>
      </c>
      <c r="C38" s="13">
        <f>INDEX('4_日の入り'!$B$4:$AX$368,356,33)</f>
        <v/>
      </c>
      <c r="D38" s="7">
        <f>SUMPRODUCT(--(ROUND(INDEX('4_日の入り'!$B$4:$AX$368,0,33)*1440,0)&lt;=ROUND(D$4*1440,0)))</f>
        <v/>
      </c>
      <c r="E38" s="7">
        <f>SUMPRODUCT(--(ROUND(INDEX('5_薄明の終わり'!$B$4:$AX$368,0,33)*1440,0)&lt;=ROUND(D$4*1440,0)))</f>
        <v/>
      </c>
      <c r="F38" s="7">
        <f>SUMPRODUCT(--(ROUND(INDEX('4_日の入り'!$B$4:$AX$368,0,33)*1440,0)&lt;=ROUND(F$4*1440,0)))</f>
        <v/>
      </c>
      <c r="G38" s="7">
        <f>SUMPRODUCT(--(ROUND(INDEX('5_薄明の終わり'!$B$4:$AX$368,0,33)*1440,0)&lt;=ROUND(F$4*1440,0)))</f>
        <v/>
      </c>
      <c r="H38" s="7">
        <f>SUMPRODUCT(--(ROUND(INDEX('4_日の入り'!$B$4:$AX$368,0,33)*1440,0)&lt;=ROUND(H$4*1440,0)))</f>
        <v/>
      </c>
      <c r="I38" s="7">
        <f>SUMPRODUCT(--(ROUND(INDEX('5_薄明の終わり'!$B$4:$AX$368,0,33)*1440,0)&lt;=ROUND(H$4*1440,0)))</f>
        <v/>
      </c>
    </row>
    <row r="39">
      <c r="A39" s="3" t="inlineStr">
        <is>
          <t>松江</t>
        </is>
      </c>
      <c r="B39" s="13">
        <f>MIN(INDEX('4_日の入り'!$B$4:$AX$368,0,34))</f>
        <v/>
      </c>
      <c r="C39" s="13">
        <f>INDEX('4_日の入り'!$B$4:$AX$368,356,34)</f>
        <v/>
      </c>
      <c r="D39" s="7">
        <f>SUMPRODUCT(--(ROUND(INDEX('4_日の入り'!$B$4:$AX$368,0,34)*1440,0)&lt;=ROUND(D$4*1440,0)))</f>
        <v/>
      </c>
      <c r="E39" s="7">
        <f>SUMPRODUCT(--(ROUND(INDEX('5_薄明の終わり'!$B$4:$AX$368,0,34)*1440,0)&lt;=ROUND(D$4*1440,0)))</f>
        <v/>
      </c>
      <c r="F39" s="7">
        <f>SUMPRODUCT(--(ROUND(INDEX('4_日の入り'!$B$4:$AX$368,0,34)*1440,0)&lt;=ROUND(F$4*1440,0)))</f>
        <v/>
      </c>
      <c r="G39" s="7">
        <f>SUMPRODUCT(--(ROUND(INDEX('5_薄明の終わり'!$B$4:$AX$368,0,34)*1440,0)&lt;=ROUND(F$4*1440,0)))</f>
        <v/>
      </c>
      <c r="H39" s="7">
        <f>SUMPRODUCT(--(ROUND(INDEX('4_日の入り'!$B$4:$AX$368,0,34)*1440,0)&lt;=ROUND(H$4*1440,0)))</f>
        <v/>
      </c>
      <c r="I39" s="7">
        <f>SUMPRODUCT(--(ROUND(INDEX('5_薄明の終わり'!$B$4:$AX$368,0,34)*1440,0)&lt;=ROUND(H$4*1440,0)))</f>
        <v/>
      </c>
    </row>
    <row r="40">
      <c r="A40" s="3" t="inlineStr">
        <is>
          <t>岡山</t>
        </is>
      </c>
      <c r="B40" s="13">
        <f>MIN(INDEX('4_日の入り'!$B$4:$AX$368,0,35))</f>
        <v/>
      </c>
      <c r="C40" s="13">
        <f>INDEX('4_日の入り'!$B$4:$AX$368,356,35)</f>
        <v/>
      </c>
      <c r="D40" s="7">
        <f>SUMPRODUCT(--(ROUND(INDEX('4_日の入り'!$B$4:$AX$368,0,35)*1440,0)&lt;=ROUND(D$4*1440,0)))</f>
        <v/>
      </c>
      <c r="E40" s="7">
        <f>SUMPRODUCT(--(ROUND(INDEX('5_薄明の終わり'!$B$4:$AX$368,0,35)*1440,0)&lt;=ROUND(D$4*1440,0)))</f>
        <v/>
      </c>
      <c r="F40" s="7">
        <f>SUMPRODUCT(--(ROUND(INDEX('4_日の入り'!$B$4:$AX$368,0,35)*1440,0)&lt;=ROUND(F$4*1440,0)))</f>
        <v/>
      </c>
      <c r="G40" s="7">
        <f>SUMPRODUCT(--(ROUND(INDEX('5_薄明の終わり'!$B$4:$AX$368,0,35)*1440,0)&lt;=ROUND(F$4*1440,0)))</f>
        <v/>
      </c>
      <c r="H40" s="7">
        <f>SUMPRODUCT(--(ROUND(INDEX('4_日の入り'!$B$4:$AX$368,0,35)*1440,0)&lt;=ROUND(H$4*1440,0)))</f>
        <v/>
      </c>
      <c r="I40" s="7">
        <f>SUMPRODUCT(--(ROUND(INDEX('5_薄明の終わり'!$B$4:$AX$368,0,35)*1440,0)&lt;=ROUND(H$4*1440,0)))</f>
        <v/>
      </c>
    </row>
    <row r="41">
      <c r="A41" s="3" t="inlineStr">
        <is>
          <t>広島</t>
        </is>
      </c>
      <c r="B41" s="13">
        <f>MIN(INDEX('4_日の入り'!$B$4:$AX$368,0,36))</f>
        <v/>
      </c>
      <c r="C41" s="13">
        <f>INDEX('4_日の入り'!$B$4:$AX$368,356,36)</f>
        <v/>
      </c>
      <c r="D41" s="7">
        <f>SUMPRODUCT(--(ROUND(INDEX('4_日の入り'!$B$4:$AX$368,0,36)*1440,0)&lt;=ROUND(D$4*1440,0)))</f>
        <v/>
      </c>
      <c r="E41" s="7">
        <f>SUMPRODUCT(--(ROUND(INDEX('5_薄明の終わり'!$B$4:$AX$368,0,36)*1440,0)&lt;=ROUND(D$4*1440,0)))</f>
        <v/>
      </c>
      <c r="F41" s="7">
        <f>SUMPRODUCT(--(ROUND(INDEX('4_日の入り'!$B$4:$AX$368,0,36)*1440,0)&lt;=ROUND(F$4*1440,0)))</f>
        <v/>
      </c>
      <c r="G41" s="7">
        <f>SUMPRODUCT(--(ROUND(INDEX('5_薄明の終わり'!$B$4:$AX$368,0,36)*1440,0)&lt;=ROUND(F$4*1440,0)))</f>
        <v/>
      </c>
      <c r="H41" s="7">
        <f>SUMPRODUCT(--(ROUND(INDEX('4_日の入り'!$B$4:$AX$368,0,36)*1440,0)&lt;=ROUND(H$4*1440,0)))</f>
        <v/>
      </c>
      <c r="I41" s="7">
        <f>SUMPRODUCT(--(ROUND(INDEX('5_薄明の終わり'!$B$4:$AX$368,0,36)*1440,0)&lt;=ROUND(H$4*1440,0)))</f>
        <v/>
      </c>
    </row>
    <row r="42">
      <c r="A42" s="3" t="inlineStr">
        <is>
          <t>山口</t>
        </is>
      </c>
      <c r="B42" s="13">
        <f>MIN(INDEX('4_日の入り'!$B$4:$AX$368,0,37))</f>
        <v/>
      </c>
      <c r="C42" s="13">
        <f>INDEX('4_日の入り'!$B$4:$AX$368,356,37)</f>
        <v/>
      </c>
      <c r="D42" s="7">
        <f>SUMPRODUCT(--(ROUND(INDEX('4_日の入り'!$B$4:$AX$368,0,37)*1440,0)&lt;=ROUND(D$4*1440,0)))</f>
        <v/>
      </c>
      <c r="E42" s="7">
        <f>SUMPRODUCT(--(ROUND(INDEX('5_薄明の終わり'!$B$4:$AX$368,0,37)*1440,0)&lt;=ROUND(D$4*1440,0)))</f>
        <v/>
      </c>
      <c r="F42" s="7">
        <f>SUMPRODUCT(--(ROUND(INDEX('4_日の入り'!$B$4:$AX$368,0,37)*1440,0)&lt;=ROUND(F$4*1440,0)))</f>
        <v/>
      </c>
      <c r="G42" s="7">
        <f>SUMPRODUCT(--(ROUND(INDEX('5_薄明の終わり'!$B$4:$AX$368,0,37)*1440,0)&lt;=ROUND(F$4*1440,0)))</f>
        <v/>
      </c>
      <c r="H42" s="7">
        <f>SUMPRODUCT(--(ROUND(INDEX('4_日の入り'!$B$4:$AX$368,0,37)*1440,0)&lt;=ROUND(H$4*1440,0)))</f>
        <v/>
      </c>
      <c r="I42" s="7">
        <f>SUMPRODUCT(--(ROUND(INDEX('5_薄明の終わり'!$B$4:$AX$368,0,37)*1440,0)&lt;=ROUND(H$4*1440,0)))</f>
        <v/>
      </c>
    </row>
    <row r="43">
      <c r="A43" s="3" t="inlineStr">
        <is>
          <t>徳島</t>
        </is>
      </c>
      <c r="B43" s="13">
        <f>MIN(INDEX('4_日の入り'!$B$4:$AX$368,0,38))</f>
        <v/>
      </c>
      <c r="C43" s="13">
        <f>INDEX('4_日の入り'!$B$4:$AX$368,356,38)</f>
        <v/>
      </c>
      <c r="D43" s="7">
        <f>SUMPRODUCT(--(ROUND(INDEX('4_日の入り'!$B$4:$AX$368,0,38)*1440,0)&lt;=ROUND(D$4*1440,0)))</f>
        <v/>
      </c>
      <c r="E43" s="7">
        <f>SUMPRODUCT(--(ROUND(INDEX('5_薄明の終わり'!$B$4:$AX$368,0,38)*1440,0)&lt;=ROUND(D$4*1440,0)))</f>
        <v/>
      </c>
      <c r="F43" s="7">
        <f>SUMPRODUCT(--(ROUND(INDEX('4_日の入り'!$B$4:$AX$368,0,38)*1440,0)&lt;=ROUND(F$4*1440,0)))</f>
        <v/>
      </c>
      <c r="G43" s="7">
        <f>SUMPRODUCT(--(ROUND(INDEX('5_薄明の終わり'!$B$4:$AX$368,0,38)*1440,0)&lt;=ROUND(F$4*1440,0)))</f>
        <v/>
      </c>
      <c r="H43" s="7">
        <f>SUMPRODUCT(--(ROUND(INDEX('4_日の入り'!$B$4:$AX$368,0,38)*1440,0)&lt;=ROUND(H$4*1440,0)))</f>
        <v/>
      </c>
      <c r="I43" s="7">
        <f>SUMPRODUCT(--(ROUND(INDEX('5_薄明の終わり'!$B$4:$AX$368,0,38)*1440,0)&lt;=ROUND(H$4*1440,0)))</f>
        <v/>
      </c>
    </row>
    <row r="44">
      <c r="A44" s="3" t="inlineStr">
        <is>
          <t>高松</t>
        </is>
      </c>
      <c r="B44" s="13">
        <f>MIN(INDEX('4_日の入り'!$B$4:$AX$368,0,39))</f>
        <v/>
      </c>
      <c r="C44" s="13">
        <f>INDEX('4_日の入り'!$B$4:$AX$368,356,39)</f>
        <v/>
      </c>
      <c r="D44" s="7">
        <f>SUMPRODUCT(--(ROUND(INDEX('4_日の入り'!$B$4:$AX$368,0,39)*1440,0)&lt;=ROUND(D$4*1440,0)))</f>
        <v/>
      </c>
      <c r="E44" s="7">
        <f>SUMPRODUCT(--(ROUND(INDEX('5_薄明の終わり'!$B$4:$AX$368,0,39)*1440,0)&lt;=ROUND(D$4*1440,0)))</f>
        <v/>
      </c>
      <c r="F44" s="7">
        <f>SUMPRODUCT(--(ROUND(INDEX('4_日の入り'!$B$4:$AX$368,0,39)*1440,0)&lt;=ROUND(F$4*1440,0)))</f>
        <v/>
      </c>
      <c r="G44" s="7">
        <f>SUMPRODUCT(--(ROUND(INDEX('5_薄明の終わり'!$B$4:$AX$368,0,39)*1440,0)&lt;=ROUND(F$4*1440,0)))</f>
        <v/>
      </c>
      <c r="H44" s="7">
        <f>SUMPRODUCT(--(ROUND(INDEX('4_日の入り'!$B$4:$AX$368,0,39)*1440,0)&lt;=ROUND(H$4*1440,0)))</f>
        <v/>
      </c>
      <c r="I44" s="7">
        <f>SUMPRODUCT(--(ROUND(INDEX('5_薄明の終わり'!$B$4:$AX$368,0,39)*1440,0)&lt;=ROUND(H$4*1440,0)))</f>
        <v/>
      </c>
    </row>
    <row r="45">
      <c r="A45" s="3" t="inlineStr">
        <is>
          <t>松山</t>
        </is>
      </c>
      <c r="B45" s="13">
        <f>MIN(INDEX('4_日の入り'!$B$4:$AX$368,0,40))</f>
        <v/>
      </c>
      <c r="C45" s="13">
        <f>INDEX('4_日の入り'!$B$4:$AX$368,356,40)</f>
        <v/>
      </c>
      <c r="D45" s="7">
        <f>SUMPRODUCT(--(ROUND(INDEX('4_日の入り'!$B$4:$AX$368,0,40)*1440,0)&lt;=ROUND(D$4*1440,0)))</f>
        <v/>
      </c>
      <c r="E45" s="7">
        <f>SUMPRODUCT(--(ROUND(INDEX('5_薄明の終わり'!$B$4:$AX$368,0,40)*1440,0)&lt;=ROUND(D$4*1440,0)))</f>
        <v/>
      </c>
      <c r="F45" s="7">
        <f>SUMPRODUCT(--(ROUND(INDEX('4_日の入り'!$B$4:$AX$368,0,40)*1440,0)&lt;=ROUND(F$4*1440,0)))</f>
        <v/>
      </c>
      <c r="G45" s="7">
        <f>SUMPRODUCT(--(ROUND(INDEX('5_薄明の終わり'!$B$4:$AX$368,0,40)*1440,0)&lt;=ROUND(F$4*1440,0)))</f>
        <v/>
      </c>
      <c r="H45" s="7">
        <f>SUMPRODUCT(--(ROUND(INDEX('4_日の入り'!$B$4:$AX$368,0,40)*1440,0)&lt;=ROUND(H$4*1440,0)))</f>
        <v/>
      </c>
      <c r="I45" s="7">
        <f>SUMPRODUCT(--(ROUND(INDEX('5_薄明の終わり'!$B$4:$AX$368,0,40)*1440,0)&lt;=ROUND(H$4*1440,0)))</f>
        <v/>
      </c>
    </row>
    <row r="46">
      <c r="A46" s="3" t="inlineStr">
        <is>
          <t>高知</t>
        </is>
      </c>
      <c r="B46" s="13">
        <f>MIN(INDEX('4_日の入り'!$B$4:$AX$368,0,41))</f>
        <v/>
      </c>
      <c r="C46" s="13">
        <f>INDEX('4_日の入り'!$B$4:$AX$368,356,41)</f>
        <v/>
      </c>
      <c r="D46" s="7">
        <f>SUMPRODUCT(--(ROUND(INDEX('4_日の入り'!$B$4:$AX$368,0,41)*1440,0)&lt;=ROUND(D$4*1440,0)))</f>
        <v/>
      </c>
      <c r="E46" s="7">
        <f>SUMPRODUCT(--(ROUND(INDEX('5_薄明の終わり'!$B$4:$AX$368,0,41)*1440,0)&lt;=ROUND(D$4*1440,0)))</f>
        <v/>
      </c>
      <c r="F46" s="7">
        <f>SUMPRODUCT(--(ROUND(INDEX('4_日の入り'!$B$4:$AX$368,0,41)*1440,0)&lt;=ROUND(F$4*1440,0)))</f>
        <v/>
      </c>
      <c r="G46" s="7">
        <f>SUMPRODUCT(--(ROUND(INDEX('5_薄明の終わり'!$B$4:$AX$368,0,41)*1440,0)&lt;=ROUND(F$4*1440,0)))</f>
        <v/>
      </c>
      <c r="H46" s="7">
        <f>SUMPRODUCT(--(ROUND(INDEX('4_日の入り'!$B$4:$AX$368,0,41)*1440,0)&lt;=ROUND(H$4*1440,0)))</f>
        <v/>
      </c>
      <c r="I46" s="7">
        <f>SUMPRODUCT(--(ROUND(INDEX('5_薄明の終わり'!$B$4:$AX$368,0,41)*1440,0)&lt;=ROUND(H$4*1440,0)))</f>
        <v/>
      </c>
    </row>
    <row r="47">
      <c r="A47" s="3" t="inlineStr">
        <is>
          <t>福岡</t>
        </is>
      </c>
      <c r="B47" s="13">
        <f>MIN(INDEX('4_日の入り'!$B$4:$AX$368,0,42))</f>
        <v/>
      </c>
      <c r="C47" s="13">
        <f>INDEX('4_日の入り'!$B$4:$AX$368,356,42)</f>
        <v/>
      </c>
      <c r="D47" s="7">
        <f>SUMPRODUCT(--(ROUND(INDEX('4_日の入り'!$B$4:$AX$368,0,42)*1440,0)&lt;=ROUND(D$4*1440,0)))</f>
        <v/>
      </c>
      <c r="E47" s="7">
        <f>SUMPRODUCT(--(ROUND(INDEX('5_薄明の終わり'!$B$4:$AX$368,0,42)*1440,0)&lt;=ROUND(D$4*1440,0)))</f>
        <v/>
      </c>
      <c r="F47" s="7">
        <f>SUMPRODUCT(--(ROUND(INDEX('4_日の入り'!$B$4:$AX$368,0,42)*1440,0)&lt;=ROUND(F$4*1440,0)))</f>
        <v/>
      </c>
      <c r="G47" s="7">
        <f>SUMPRODUCT(--(ROUND(INDEX('5_薄明の終わり'!$B$4:$AX$368,0,42)*1440,0)&lt;=ROUND(F$4*1440,0)))</f>
        <v/>
      </c>
      <c r="H47" s="7">
        <f>SUMPRODUCT(--(ROUND(INDEX('4_日の入り'!$B$4:$AX$368,0,42)*1440,0)&lt;=ROUND(H$4*1440,0)))</f>
        <v/>
      </c>
      <c r="I47" s="7">
        <f>SUMPRODUCT(--(ROUND(INDEX('5_薄明の終わり'!$B$4:$AX$368,0,42)*1440,0)&lt;=ROUND(H$4*1440,0)))</f>
        <v/>
      </c>
    </row>
    <row r="48">
      <c r="A48" s="3" t="inlineStr">
        <is>
          <t>佐賀</t>
        </is>
      </c>
      <c r="B48" s="13">
        <f>MIN(INDEX('4_日の入り'!$B$4:$AX$368,0,43))</f>
        <v/>
      </c>
      <c r="C48" s="13">
        <f>INDEX('4_日の入り'!$B$4:$AX$368,356,43)</f>
        <v/>
      </c>
      <c r="D48" s="7">
        <f>SUMPRODUCT(--(ROUND(INDEX('4_日の入り'!$B$4:$AX$368,0,43)*1440,0)&lt;=ROUND(D$4*1440,0)))</f>
        <v/>
      </c>
      <c r="E48" s="7">
        <f>SUMPRODUCT(--(ROUND(INDEX('5_薄明の終わり'!$B$4:$AX$368,0,43)*1440,0)&lt;=ROUND(D$4*1440,0)))</f>
        <v/>
      </c>
      <c r="F48" s="7">
        <f>SUMPRODUCT(--(ROUND(INDEX('4_日の入り'!$B$4:$AX$368,0,43)*1440,0)&lt;=ROUND(F$4*1440,0)))</f>
        <v/>
      </c>
      <c r="G48" s="7">
        <f>SUMPRODUCT(--(ROUND(INDEX('5_薄明の終わり'!$B$4:$AX$368,0,43)*1440,0)&lt;=ROUND(F$4*1440,0)))</f>
        <v/>
      </c>
      <c r="H48" s="7">
        <f>SUMPRODUCT(--(ROUND(INDEX('4_日の入り'!$B$4:$AX$368,0,43)*1440,0)&lt;=ROUND(H$4*1440,0)))</f>
        <v/>
      </c>
      <c r="I48" s="7">
        <f>SUMPRODUCT(--(ROUND(INDEX('5_薄明の終わり'!$B$4:$AX$368,0,43)*1440,0)&lt;=ROUND(H$4*1440,0)))</f>
        <v/>
      </c>
    </row>
    <row r="49">
      <c r="A49" s="3" t="inlineStr">
        <is>
          <t>長崎</t>
        </is>
      </c>
      <c r="B49" s="13">
        <f>MIN(INDEX('4_日の入り'!$B$4:$AX$368,0,44))</f>
        <v/>
      </c>
      <c r="C49" s="13">
        <f>INDEX('4_日の入り'!$B$4:$AX$368,356,44)</f>
        <v/>
      </c>
      <c r="D49" s="7">
        <f>SUMPRODUCT(--(ROUND(INDEX('4_日の入り'!$B$4:$AX$368,0,44)*1440,0)&lt;=ROUND(D$4*1440,0)))</f>
        <v/>
      </c>
      <c r="E49" s="7">
        <f>SUMPRODUCT(--(ROUND(INDEX('5_薄明の終わり'!$B$4:$AX$368,0,44)*1440,0)&lt;=ROUND(D$4*1440,0)))</f>
        <v/>
      </c>
      <c r="F49" s="7">
        <f>SUMPRODUCT(--(ROUND(INDEX('4_日の入り'!$B$4:$AX$368,0,44)*1440,0)&lt;=ROUND(F$4*1440,0)))</f>
        <v/>
      </c>
      <c r="G49" s="7">
        <f>SUMPRODUCT(--(ROUND(INDEX('5_薄明の終わり'!$B$4:$AX$368,0,44)*1440,0)&lt;=ROUND(F$4*1440,0)))</f>
        <v/>
      </c>
      <c r="H49" s="7">
        <f>SUMPRODUCT(--(ROUND(INDEX('4_日の入り'!$B$4:$AX$368,0,44)*1440,0)&lt;=ROUND(H$4*1440,0)))</f>
        <v/>
      </c>
      <c r="I49" s="7">
        <f>SUMPRODUCT(--(ROUND(INDEX('5_薄明の終わり'!$B$4:$AX$368,0,44)*1440,0)&lt;=ROUND(H$4*1440,0)))</f>
        <v/>
      </c>
    </row>
    <row r="50">
      <c r="A50" s="3" t="inlineStr">
        <is>
          <t>熊本</t>
        </is>
      </c>
      <c r="B50" s="13">
        <f>MIN(INDEX('4_日の入り'!$B$4:$AX$368,0,45))</f>
        <v/>
      </c>
      <c r="C50" s="13">
        <f>INDEX('4_日の入り'!$B$4:$AX$368,356,45)</f>
        <v/>
      </c>
      <c r="D50" s="7">
        <f>SUMPRODUCT(--(ROUND(INDEX('4_日の入り'!$B$4:$AX$368,0,45)*1440,0)&lt;=ROUND(D$4*1440,0)))</f>
        <v/>
      </c>
      <c r="E50" s="7">
        <f>SUMPRODUCT(--(ROUND(INDEX('5_薄明の終わり'!$B$4:$AX$368,0,45)*1440,0)&lt;=ROUND(D$4*1440,0)))</f>
        <v/>
      </c>
      <c r="F50" s="7">
        <f>SUMPRODUCT(--(ROUND(INDEX('4_日の入り'!$B$4:$AX$368,0,45)*1440,0)&lt;=ROUND(F$4*1440,0)))</f>
        <v/>
      </c>
      <c r="G50" s="7">
        <f>SUMPRODUCT(--(ROUND(INDEX('5_薄明の終わり'!$B$4:$AX$368,0,45)*1440,0)&lt;=ROUND(F$4*1440,0)))</f>
        <v/>
      </c>
      <c r="H50" s="7">
        <f>SUMPRODUCT(--(ROUND(INDEX('4_日の入り'!$B$4:$AX$368,0,45)*1440,0)&lt;=ROUND(H$4*1440,0)))</f>
        <v/>
      </c>
      <c r="I50" s="7">
        <f>SUMPRODUCT(--(ROUND(INDEX('5_薄明の終わり'!$B$4:$AX$368,0,45)*1440,0)&lt;=ROUND(H$4*1440,0)))</f>
        <v/>
      </c>
    </row>
    <row r="51">
      <c r="A51" s="3" t="inlineStr">
        <is>
          <t>大分</t>
        </is>
      </c>
      <c r="B51" s="13">
        <f>MIN(INDEX('4_日の入り'!$B$4:$AX$368,0,46))</f>
        <v/>
      </c>
      <c r="C51" s="13">
        <f>INDEX('4_日の入り'!$B$4:$AX$368,356,46)</f>
        <v/>
      </c>
      <c r="D51" s="7">
        <f>SUMPRODUCT(--(ROUND(INDEX('4_日の入り'!$B$4:$AX$368,0,46)*1440,0)&lt;=ROUND(D$4*1440,0)))</f>
        <v/>
      </c>
      <c r="E51" s="7">
        <f>SUMPRODUCT(--(ROUND(INDEX('5_薄明の終わり'!$B$4:$AX$368,0,46)*1440,0)&lt;=ROUND(D$4*1440,0)))</f>
        <v/>
      </c>
      <c r="F51" s="7">
        <f>SUMPRODUCT(--(ROUND(INDEX('4_日の入り'!$B$4:$AX$368,0,46)*1440,0)&lt;=ROUND(F$4*1440,0)))</f>
        <v/>
      </c>
      <c r="G51" s="7">
        <f>SUMPRODUCT(--(ROUND(INDEX('5_薄明の終わり'!$B$4:$AX$368,0,46)*1440,0)&lt;=ROUND(F$4*1440,0)))</f>
        <v/>
      </c>
      <c r="H51" s="7">
        <f>SUMPRODUCT(--(ROUND(INDEX('4_日の入り'!$B$4:$AX$368,0,46)*1440,0)&lt;=ROUND(H$4*1440,0)))</f>
        <v/>
      </c>
      <c r="I51" s="7">
        <f>SUMPRODUCT(--(ROUND(INDEX('5_薄明の終わり'!$B$4:$AX$368,0,46)*1440,0)&lt;=ROUND(H$4*1440,0)))</f>
        <v/>
      </c>
    </row>
    <row r="52">
      <c r="A52" s="3" t="inlineStr">
        <is>
          <t>宮崎</t>
        </is>
      </c>
      <c r="B52" s="13">
        <f>MIN(INDEX('4_日の入り'!$B$4:$AX$368,0,47))</f>
        <v/>
      </c>
      <c r="C52" s="13">
        <f>INDEX('4_日の入り'!$B$4:$AX$368,356,47)</f>
        <v/>
      </c>
      <c r="D52" s="7">
        <f>SUMPRODUCT(--(ROUND(INDEX('4_日の入り'!$B$4:$AX$368,0,47)*1440,0)&lt;=ROUND(D$4*1440,0)))</f>
        <v/>
      </c>
      <c r="E52" s="7">
        <f>SUMPRODUCT(--(ROUND(INDEX('5_薄明の終わり'!$B$4:$AX$368,0,47)*1440,0)&lt;=ROUND(D$4*1440,0)))</f>
        <v/>
      </c>
      <c r="F52" s="7">
        <f>SUMPRODUCT(--(ROUND(INDEX('4_日の入り'!$B$4:$AX$368,0,47)*1440,0)&lt;=ROUND(F$4*1440,0)))</f>
        <v/>
      </c>
      <c r="G52" s="7">
        <f>SUMPRODUCT(--(ROUND(INDEX('5_薄明の終わり'!$B$4:$AX$368,0,47)*1440,0)&lt;=ROUND(F$4*1440,0)))</f>
        <v/>
      </c>
      <c r="H52" s="7">
        <f>SUMPRODUCT(--(ROUND(INDEX('4_日の入り'!$B$4:$AX$368,0,47)*1440,0)&lt;=ROUND(H$4*1440,0)))</f>
        <v/>
      </c>
      <c r="I52" s="7">
        <f>SUMPRODUCT(--(ROUND(INDEX('5_薄明の終わり'!$B$4:$AX$368,0,47)*1440,0)&lt;=ROUND(H$4*1440,0)))</f>
        <v/>
      </c>
    </row>
    <row r="53">
      <c r="A53" s="3" t="inlineStr">
        <is>
          <t>鹿児島</t>
        </is>
      </c>
      <c r="B53" s="13">
        <f>MIN(INDEX('4_日の入り'!$B$4:$AX$368,0,48))</f>
        <v/>
      </c>
      <c r="C53" s="13">
        <f>INDEX('4_日の入り'!$B$4:$AX$368,356,48)</f>
        <v/>
      </c>
      <c r="D53" s="7">
        <f>SUMPRODUCT(--(ROUND(INDEX('4_日の入り'!$B$4:$AX$368,0,48)*1440,0)&lt;=ROUND(D$4*1440,0)))</f>
        <v/>
      </c>
      <c r="E53" s="7">
        <f>SUMPRODUCT(--(ROUND(INDEX('5_薄明の終わり'!$B$4:$AX$368,0,48)*1440,0)&lt;=ROUND(D$4*1440,0)))</f>
        <v/>
      </c>
      <c r="F53" s="7">
        <f>SUMPRODUCT(--(ROUND(INDEX('4_日の入り'!$B$4:$AX$368,0,48)*1440,0)&lt;=ROUND(F$4*1440,0)))</f>
        <v/>
      </c>
      <c r="G53" s="7">
        <f>SUMPRODUCT(--(ROUND(INDEX('5_薄明の終わり'!$B$4:$AX$368,0,48)*1440,0)&lt;=ROUND(F$4*1440,0)))</f>
        <v/>
      </c>
      <c r="H53" s="7">
        <f>SUMPRODUCT(--(ROUND(INDEX('4_日の入り'!$B$4:$AX$368,0,48)*1440,0)&lt;=ROUND(H$4*1440,0)))</f>
        <v/>
      </c>
      <c r="I53" s="7">
        <f>SUMPRODUCT(--(ROUND(INDEX('5_薄明の終わり'!$B$4:$AX$368,0,48)*1440,0)&lt;=ROUND(H$4*1440,0)))</f>
        <v/>
      </c>
    </row>
    <row r="54">
      <c r="A54" s="3" t="inlineStr">
        <is>
          <t>那覇</t>
        </is>
      </c>
      <c r="B54" s="13">
        <f>MIN(INDEX('4_日の入り'!$B$4:$AX$368,0,49))</f>
        <v/>
      </c>
      <c r="C54" s="13">
        <f>INDEX('4_日の入り'!$B$4:$AX$368,356,49)</f>
        <v/>
      </c>
      <c r="D54" s="7">
        <f>SUMPRODUCT(--(ROUND(INDEX('4_日の入り'!$B$4:$AX$368,0,49)*1440,0)&lt;=ROUND(D$4*1440,0)))</f>
        <v/>
      </c>
      <c r="E54" s="7">
        <f>SUMPRODUCT(--(ROUND(INDEX('5_薄明の終わり'!$B$4:$AX$368,0,49)*1440,0)&lt;=ROUND(D$4*1440,0)))</f>
        <v/>
      </c>
      <c r="F54" s="7">
        <f>SUMPRODUCT(--(ROUND(INDEX('4_日の入り'!$B$4:$AX$368,0,49)*1440,0)&lt;=ROUND(F$4*1440,0)))</f>
        <v/>
      </c>
      <c r="G54" s="7">
        <f>SUMPRODUCT(--(ROUND(INDEX('5_薄明の終わり'!$B$4:$AX$368,0,49)*1440,0)&lt;=ROUND(F$4*1440,0)))</f>
        <v/>
      </c>
      <c r="H54" s="7">
        <f>SUMPRODUCT(--(ROUND(INDEX('4_日の入り'!$B$4:$AX$368,0,49)*1440,0)&lt;=ROUND(H$4*1440,0)))</f>
        <v/>
      </c>
      <c r="I54" s="7">
        <f>SUMPRODUCT(--(ROUND(INDEX('5_薄明の終わり'!$B$4:$AX$368,0,49)*1440,0)&lt;=ROUND(H$4*1440,0)))</f>
        <v/>
      </c>
    </row>
  </sheetData>
  <mergeCells count="3">
    <mergeCell ref="F4:G4"/>
    <mergeCell ref="D4:E4"/>
    <mergeCell ref="H4:I4"/>
  </mergeCells>
  <conditionalFormatting sqref="D6:I54">
    <cfRule type="expression" priority="1" dxfId="2">
      <formula>D6=0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6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2" customWidth="1" min="3" max="3"/>
    <col width="40" customWidth="1" min="5" max="5"/>
    <col width="22" customWidth="1" min="6" max="6"/>
  </cols>
  <sheetData>
    <row r="1">
      <c r="A1" s="1" t="inlineStr">
        <is>
          <t>数え方を間違えた例。東京の2026年</t>
        </is>
      </c>
    </row>
    <row r="3">
      <c r="A3" s="11" t="inlineStr">
        <is>
          <t>日付</t>
        </is>
      </c>
      <c r="B3" s="11" t="inlineStr">
        <is>
          <t>日の入り（時刻の値）</t>
        </is>
      </c>
      <c r="C3" s="11" t="inlineStr">
        <is>
          <t>日の入り（文字で貼った）</t>
        </is>
      </c>
      <c r="E3" s="2" t="inlineStr">
        <is>
          <t>1. 時刻を文字のまま数えた（17:00に出る）</t>
        </is>
      </c>
    </row>
    <row r="4">
      <c r="A4" s="14" t="n">
        <v>46023</v>
      </c>
      <c r="B4" s="15" t="n">
        <v>0.6930555555555555</v>
      </c>
      <c r="C4" s="16" t="inlineStr">
        <is>
          <t>16:38</t>
        </is>
      </c>
      <c r="E4" s="3" t="inlineStr">
        <is>
          <t>時刻の値で数えた日の入り後の日</t>
        </is>
      </c>
      <c r="F4" s="7">
        <f>COUNTIF($B$4:$B$368,"&lt;="&amp;TIME(17,0,0))</f>
        <v/>
      </c>
    </row>
    <row r="5">
      <c r="A5" s="14" t="n">
        <v>46024</v>
      </c>
      <c r="B5" s="15" t="n">
        <v>0.69375</v>
      </c>
      <c r="C5" s="16" t="inlineStr">
        <is>
          <t>16:39</t>
        </is>
      </c>
      <c r="E5" s="3" t="inlineStr">
        <is>
          <t>文字のまま COUNTIF</t>
        </is>
      </c>
      <c r="F5" s="7">
        <f>COUNTIF($C$4:$C$368,"&lt;="&amp;TIME(17,0,0))</f>
        <v/>
      </c>
    </row>
    <row r="6">
      <c r="A6" s="14" t="n">
        <v>46025</v>
      </c>
      <c r="B6" s="15" t="n">
        <v>0.6944444444444444</v>
      </c>
      <c r="C6" s="16" t="inlineStr">
        <is>
          <t>16:40</t>
        </is>
      </c>
      <c r="E6" s="3" t="inlineStr">
        <is>
          <t>文字のまま SUMPRODUCT</t>
        </is>
      </c>
      <c r="F6" s="7">
        <f>SUMPRODUCT(--($C$4:$C$368&lt;=TIME(17,0,0)))</f>
        <v/>
      </c>
    </row>
    <row r="7">
      <c r="A7" s="14" t="n">
        <v>46026</v>
      </c>
      <c r="B7" s="15" t="n">
        <v>0.6951388888888889</v>
      </c>
      <c r="C7" s="16" t="inlineStr">
        <is>
          <t>16:41</t>
        </is>
      </c>
      <c r="E7" s="3" t="inlineStr">
        <is>
          <t>文字を時刻に直して SUMPRODUCT</t>
        </is>
      </c>
      <c r="F7" s="7">
        <f>SUMPRODUCT(--(ROUND(TIMEVALUE($C$4:$C$368)*1440,0)&lt;=17*60))</f>
        <v/>
      </c>
    </row>
    <row r="8">
      <c r="A8" s="14" t="n">
        <v>46027</v>
      </c>
      <c r="B8" s="15" t="n">
        <v>0.6958333333333333</v>
      </c>
      <c r="C8" s="16" t="inlineStr">
        <is>
          <t>16:42</t>
        </is>
      </c>
    </row>
    <row r="9">
      <c r="A9" s="14" t="n">
        <v>46028</v>
      </c>
      <c r="B9" s="15" t="n">
        <v>0.6958333333333333</v>
      </c>
      <c r="C9" s="16" t="inlineStr">
        <is>
          <t>16:42</t>
        </is>
      </c>
    </row>
    <row r="10">
      <c r="A10" s="14" t="n">
        <v>46029</v>
      </c>
      <c r="B10" s="15" t="n">
        <v>0.6965277777777777</v>
      </c>
      <c r="C10" s="16" t="inlineStr">
        <is>
          <t>16:43</t>
        </is>
      </c>
      <c r="E10" s="2" t="inlineStr">
        <is>
          <t>2. 冬至の日の入りを1年で一番早いと思った（16:30に出る）</t>
        </is>
      </c>
    </row>
    <row r="11">
      <c r="A11" s="14" t="n">
        <v>46030</v>
      </c>
      <c r="B11" s="15" t="n">
        <v>0.6972222222222222</v>
      </c>
      <c r="C11" s="16" t="inlineStr">
        <is>
          <t>16:44</t>
        </is>
      </c>
      <c r="E11" s="3" t="inlineStr">
        <is>
          <t>冬至（12月22日）の日の入り</t>
        </is>
      </c>
      <c r="F11" s="13">
        <f>INDEX($B$4:$B$368,356)</f>
        <v/>
      </c>
    </row>
    <row r="12">
      <c r="A12" s="14" t="n">
        <v>46031</v>
      </c>
      <c r="B12" s="15" t="n">
        <v>0.6979166666666666</v>
      </c>
      <c r="C12" s="16" t="inlineStr">
        <is>
          <t>16:45</t>
        </is>
      </c>
      <c r="E12" s="3" t="inlineStr">
        <is>
          <t>冬至で判定すると</t>
        </is>
      </c>
      <c r="F12" s="17">
        <f>IF(ROUND(TIME(16,30,0)*1440,0)&lt;ROUND(F11*1440,0),"毎日沈む前に出られる","沈んだ後")</f>
        <v/>
      </c>
    </row>
    <row r="13">
      <c r="A13" s="14" t="n">
        <v>46032</v>
      </c>
      <c r="B13" s="15" t="n">
        <v>0.6986111111111111</v>
      </c>
      <c r="C13" s="16" t="inlineStr">
        <is>
          <t>16:46</t>
        </is>
      </c>
      <c r="E13" s="3" t="inlineStr">
        <is>
          <t>16:30に日の入り後になる日</t>
        </is>
      </c>
      <c r="F13" s="18">
        <f>SUMPRODUCT(--(ROUND($B$4:$B$368*1440,0)&lt;=16*60+30))</f>
        <v/>
      </c>
    </row>
    <row r="14">
      <c r="A14" s="14" t="n">
        <v>46033</v>
      </c>
      <c r="B14" s="15" t="n">
        <v>0.6993055555555555</v>
      </c>
      <c r="C14" s="16" t="inlineStr">
        <is>
          <t>16:47</t>
        </is>
      </c>
      <c r="E14" s="3" t="inlineStr">
        <is>
          <t>その最初の日</t>
        </is>
      </c>
      <c r="F14" s="19">
        <f>_xlfn.AGGREGATE(15,6,$A$4:$A$368/(ROUND($B$4:$B$368*1440,0)&lt;=16*60+30),1)</f>
        <v/>
      </c>
    </row>
    <row r="15">
      <c r="A15" s="14" t="n">
        <v>46034</v>
      </c>
      <c r="B15" s="15" t="n">
        <v>0.7</v>
      </c>
      <c r="C15" s="16" t="inlineStr">
        <is>
          <t>16:48</t>
        </is>
      </c>
      <c r="E15" s="3" t="inlineStr">
        <is>
          <t>その最後の日</t>
        </is>
      </c>
      <c r="F15" s="19">
        <f>_xlfn.AGGREGATE(14,6,$A$4:$A$368/(ROUND($B$4:$B$368*1440,0)&lt;=16*60+30),1)</f>
        <v/>
      </c>
    </row>
    <row r="16">
      <c r="A16" s="14" t="n">
        <v>46035</v>
      </c>
      <c r="B16" s="15" t="n">
        <v>0.7006944444444444</v>
      </c>
      <c r="C16" s="16" t="inlineStr">
        <is>
          <t>16:49</t>
        </is>
      </c>
    </row>
    <row r="17">
      <c r="A17" s="14" t="n">
        <v>46036</v>
      </c>
      <c r="B17" s="15" t="n">
        <v>0.7013888888888888</v>
      </c>
      <c r="C17" s="16" t="inlineStr">
        <is>
          <t>16:50</t>
        </is>
      </c>
      <c r="E17" s="2" t="inlineStr">
        <is>
          <t>3. 日の入りの時刻だけで「暗い」と数えた（17:00に出る）</t>
        </is>
      </c>
    </row>
    <row r="18">
      <c r="A18" s="14" t="n">
        <v>46037</v>
      </c>
      <c r="B18" s="15" t="n">
        <v>0.7020833333333333</v>
      </c>
      <c r="C18" s="16" t="inlineStr">
        <is>
          <t>16:51</t>
        </is>
      </c>
      <c r="E18" s="3" t="inlineStr">
        <is>
          <t>日の入り後の日</t>
        </is>
      </c>
      <c r="F18" s="7">
        <f>'2_地点別'!D19</f>
        <v/>
      </c>
    </row>
    <row r="19">
      <c r="A19" s="14" t="n">
        <v>46038</v>
      </c>
      <c r="B19" s="15" t="n">
        <v>0.7027777777777777</v>
      </c>
      <c r="C19" s="16" t="inlineStr">
        <is>
          <t>16:52</t>
        </is>
      </c>
      <c r="E19" s="3" t="inlineStr">
        <is>
          <t>そのうち灯りが要る暗さの日</t>
        </is>
      </c>
      <c r="F19" s="7">
        <f>'2_地点別'!E19</f>
        <v/>
      </c>
    </row>
    <row r="20">
      <c r="A20" s="14" t="n">
        <v>46039</v>
      </c>
      <c r="B20" s="15" t="n">
        <v>0.7034722222222223</v>
      </c>
      <c r="C20" s="16" t="inlineStr">
        <is>
          <t>16:53</t>
        </is>
      </c>
    </row>
    <row r="21">
      <c r="A21" s="14" t="n">
        <v>46040</v>
      </c>
      <c r="B21" s="15" t="n">
        <v>0.7041666666666667</v>
      </c>
      <c r="C21" s="16" t="inlineStr">
        <is>
          <t>16:54</t>
        </is>
      </c>
    </row>
    <row r="22">
      <c r="A22" s="14" t="n">
        <v>46041</v>
      </c>
      <c r="B22" s="15" t="n">
        <v>0.7048611111111112</v>
      </c>
      <c r="C22" s="16" t="inlineStr">
        <is>
          <t>16:55</t>
        </is>
      </c>
    </row>
    <row r="23">
      <c r="A23" s="14" t="n">
        <v>46042</v>
      </c>
      <c r="B23" s="15" t="n">
        <v>0.7055555555555556</v>
      </c>
      <c r="C23" s="16" t="inlineStr">
        <is>
          <t>16:56</t>
        </is>
      </c>
    </row>
    <row r="24">
      <c r="A24" s="14" t="n">
        <v>46043</v>
      </c>
      <c r="B24" s="15" t="n">
        <v>0.70625</v>
      </c>
      <c r="C24" s="16" t="inlineStr">
        <is>
          <t>16:57</t>
        </is>
      </c>
    </row>
    <row r="25">
      <c r="A25" s="14" t="n">
        <v>46044</v>
      </c>
      <c r="B25" s="15" t="n">
        <v>0.7069444444444445</v>
      </c>
      <c r="C25" s="16" t="inlineStr">
        <is>
          <t>16:58</t>
        </is>
      </c>
    </row>
    <row r="26">
      <c r="A26" s="14" t="n">
        <v>46045</v>
      </c>
      <c r="B26" s="15" t="n">
        <v>0.7076388888888889</v>
      </c>
      <c r="C26" s="16" t="inlineStr">
        <is>
          <t>16:59</t>
        </is>
      </c>
    </row>
    <row r="27">
      <c r="A27" s="14" t="n">
        <v>46046</v>
      </c>
      <c r="B27" s="15" t="n">
        <v>0.7083333333333334</v>
      </c>
      <c r="C27" s="16" t="inlineStr">
        <is>
          <t>17:00</t>
        </is>
      </c>
    </row>
    <row r="28">
      <c r="A28" s="14" t="n">
        <v>46047</v>
      </c>
      <c r="B28" s="15" t="n">
        <v>0.7090277777777778</v>
      </c>
      <c r="C28" s="16" t="inlineStr">
        <is>
          <t>17:01</t>
        </is>
      </c>
    </row>
    <row r="29">
      <c r="A29" s="14" t="n">
        <v>46048</v>
      </c>
      <c r="B29" s="15" t="n">
        <v>0.7097222222222223</v>
      </c>
      <c r="C29" s="16" t="inlineStr">
        <is>
          <t>17:02</t>
        </is>
      </c>
    </row>
    <row r="30">
      <c r="A30" s="14" t="n">
        <v>46049</v>
      </c>
      <c r="B30" s="15" t="n">
        <v>0.7104166666666667</v>
      </c>
      <c r="C30" s="16" t="inlineStr">
        <is>
          <t>17:03</t>
        </is>
      </c>
    </row>
    <row r="31">
      <c r="A31" s="14" t="n">
        <v>46050</v>
      </c>
      <c r="B31" s="15" t="n">
        <v>0.7111111111111111</v>
      </c>
      <c r="C31" s="16" t="inlineStr">
        <is>
          <t>17:04</t>
        </is>
      </c>
    </row>
    <row r="32">
      <c r="A32" s="14" t="n">
        <v>46051</v>
      </c>
      <c r="B32" s="15" t="n">
        <v>0.7118055555555556</v>
      </c>
      <c r="C32" s="16" t="inlineStr">
        <is>
          <t>17:05</t>
        </is>
      </c>
    </row>
    <row r="33">
      <c r="A33" s="14" t="n">
        <v>46052</v>
      </c>
      <c r="B33" s="15" t="n">
        <v>0.7125</v>
      </c>
      <c r="C33" s="16" t="inlineStr">
        <is>
          <t>17:06</t>
        </is>
      </c>
    </row>
    <row r="34">
      <c r="A34" s="14" t="n">
        <v>46053</v>
      </c>
      <c r="B34" s="15" t="n">
        <v>0.7131944444444445</v>
      </c>
      <c r="C34" s="16" t="inlineStr">
        <is>
          <t>17:07</t>
        </is>
      </c>
    </row>
    <row r="35">
      <c r="A35" s="14" t="n">
        <v>46054</v>
      </c>
      <c r="B35" s="15" t="n">
        <v>0.7138888888888889</v>
      </c>
      <c r="C35" s="16" t="inlineStr">
        <is>
          <t>17:08</t>
        </is>
      </c>
    </row>
    <row r="36">
      <c r="A36" s="14" t="n">
        <v>46055</v>
      </c>
      <c r="B36" s="15" t="n">
        <v>0.7145833333333333</v>
      </c>
      <c r="C36" s="16" t="inlineStr">
        <is>
          <t>17:09</t>
        </is>
      </c>
    </row>
    <row r="37">
      <c r="A37" s="14" t="n">
        <v>46056</v>
      </c>
      <c r="B37" s="15" t="n">
        <v>0.7152777777777778</v>
      </c>
      <c r="C37" s="16" t="inlineStr">
        <is>
          <t>17:10</t>
        </is>
      </c>
    </row>
    <row r="38">
      <c r="A38" s="14" t="n">
        <v>46057</v>
      </c>
      <c r="B38" s="15" t="n">
        <v>0.7159722222222222</v>
      </c>
      <c r="C38" s="16" t="inlineStr">
        <is>
          <t>17:11</t>
        </is>
      </c>
    </row>
    <row r="39">
      <c r="A39" s="14" t="n">
        <v>46058</v>
      </c>
      <c r="B39" s="15" t="n">
        <v>0.7166666666666667</v>
      </c>
      <c r="C39" s="16" t="inlineStr">
        <is>
          <t>17:12</t>
        </is>
      </c>
    </row>
    <row r="40">
      <c r="A40" s="14" t="n">
        <v>46059</v>
      </c>
      <c r="B40" s="15" t="n">
        <v>0.7173611111111111</v>
      </c>
      <c r="C40" s="16" t="inlineStr">
        <is>
          <t>17:13</t>
        </is>
      </c>
    </row>
    <row r="41">
      <c r="A41" s="14" t="n">
        <v>46060</v>
      </c>
      <c r="B41" s="15" t="n">
        <v>0.7180555555555556</v>
      </c>
      <c r="C41" s="16" t="inlineStr">
        <is>
          <t>17:14</t>
        </is>
      </c>
    </row>
    <row r="42">
      <c r="A42" s="14" t="n">
        <v>46061</v>
      </c>
      <c r="B42" s="15" t="n">
        <v>0.71875</v>
      </c>
      <c r="C42" s="16" t="inlineStr">
        <is>
          <t>17:15</t>
        </is>
      </c>
    </row>
    <row r="43">
      <c r="A43" s="14" t="n">
        <v>46062</v>
      </c>
      <c r="B43" s="15" t="n">
        <v>0.7194444444444444</v>
      </c>
      <c r="C43" s="16" t="inlineStr">
        <is>
          <t>17:16</t>
        </is>
      </c>
    </row>
    <row r="44">
      <c r="A44" s="14" t="n">
        <v>46063</v>
      </c>
      <c r="B44" s="15" t="n">
        <v>0.7201388888888889</v>
      </c>
      <c r="C44" s="16" t="inlineStr">
        <is>
          <t>17:17</t>
        </is>
      </c>
    </row>
    <row r="45">
      <c r="A45" s="14" t="n">
        <v>46064</v>
      </c>
      <c r="B45" s="15" t="n">
        <v>0.7208333333333333</v>
      </c>
      <c r="C45" s="16" t="inlineStr">
        <is>
          <t>17:18</t>
        </is>
      </c>
    </row>
    <row r="46">
      <c r="A46" s="14" t="n">
        <v>46065</v>
      </c>
      <c r="B46" s="15" t="n">
        <v>0.7215277777777778</v>
      </c>
      <c r="C46" s="16" t="inlineStr">
        <is>
          <t>17:19</t>
        </is>
      </c>
    </row>
    <row r="47">
      <c r="A47" s="14" t="n">
        <v>46066</v>
      </c>
      <c r="B47" s="15" t="n">
        <v>0.7222222222222222</v>
      </c>
      <c r="C47" s="16" t="inlineStr">
        <is>
          <t>17:20</t>
        </is>
      </c>
    </row>
    <row r="48">
      <c r="A48" s="14" t="n">
        <v>46067</v>
      </c>
      <c r="B48" s="15" t="n">
        <v>0.7229166666666667</v>
      </c>
      <c r="C48" s="16" t="inlineStr">
        <is>
          <t>17:21</t>
        </is>
      </c>
    </row>
    <row r="49">
      <c r="A49" s="14" t="n">
        <v>46068</v>
      </c>
      <c r="B49" s="15" t="n">
        <v>0.7236111111111111</v>
      </c>
      <c r="C49" s="16" t="inlineStr">
        <is>
          <t>17:22</t>
        </is>
      </c>
    </row>
    <row r="50">
      <c r="A50" s="14" t="n">
        <v>46069</v>
      </c>
      <c r="B50" s="15" t="n">
        <v>0.7243055555555555</v>
      </c>
      <c r="C50" s="16" t="inlineStr">
        <is>
          <t>17:23</t>
        </is>
      </c>
    </row>
    <row r="51">
      <c r="A51" s="14" t="n">
        <v>46070</v>
      </c>
      <c r="B51" s="15" t="n">
        <v>0.725</v>
      </c>
      <c r="C51" s="16" t="inlineStr">
        <is>
          <t>17:24</t>
        </is>
      </c>
    </row>
    <row r="52">
      <c r="A52" s="14" t="n">
        <v>46071</v>
      </c>
      <c r="B52" s="15" t="n">
        <v>0.7256944444444444</v>
      </c>
      <c r="C52" s="16" t="inlineStr">
        <is>
          <t>17:25</t>
        </is>
      </c>
    </row>
    <row r="53">
      <c r="A53" s="14" t="n">
        <v>46072</v>
      </c>
      <c r="B53" s="15" t="n">
        <v>0.7263888888888889</v>
      </c>
      <c r="C53" s="16" t="inlineStr">
        <is>
          <t>17:26</t>
        </is>
      </c>
    </row>
    <row r="54">
      <c r="A54" s="14" t="n">
        <v>46073</v>
      </c>
      <c r="B54" s="15" t="n">
        <v>0.7270833333333333</v>
      </c>
      <c r="C54" s="16" t="inlineStr">
        <is>
          <t>17:27</t>
        </is>
      </c>
    </row>
    <row r="55">
      <c r="A55" s="14" t="n">
        <v>46074</v>
      </c>
      <c r="B55" s="15" t="n">
        <v>0.7277777777777777</v>
      </c>
      <c r="C55" s="16" t="inlineStr">
        <is>
          <t>17:28</t>
        </is>
      </c>
    </row>
    <row r="56">
      <c r="A56" s="14" t="n">
        <v>46075</v>
      </c>
      <c r="B56" s="15" t="n">
        <v>0.7284722222222222</v>
      </c>
      <c r="C56" s="16" t="inlineStr">
        <is>
          <t>17:29</t>
        </is>
      </c>
    </row>
    <row r="57">
      <c r="A57" s="14" t="n">
        <v>46076</v>
      </c>
      <c r="B57" s="15" t="n">
        <v>0.7291666666666666</v>
      </c>
      <c r="C57" s="16" t="inlineStr">
        <is>
          <t>17:30</t>
        </is>
      </c>
    </row>
    <row r="58">
      <c r="A58" s="14" t="n">
        <v>46077</v>
      </c>
      <c r="B58" s="15" t="n">
        <v>0.7298611111111111</v>
      </c>
      <c r="C58" s="16" t="inlineStr">
        <is>
          <t>17:31</t>
        </is>
      </c>
    </row>
    <row r="59">
      <c r="A59" s="14" t="n">
        <v>46078</v>
      </c>
      <c r="B59" s="15" t="n">
        <v>0.7305555555555555</v>
      </c>
      <c r="C59" s="16" t="inlineStr">
        <is>
          <t>17:32</t>
        </is>
      </c>
    </row>
    <row r="60">
      <c r="A60" s="14" t="n">
        <v>46079</v>
      </c>
      <c r="B60" s="15" t="n">
        <v>0.73125</v>
      </c>
      <c r="C60" s="16" t="inlineStr">
        <is>
          <t>17:33</t>
        </is>
      </c>
    </row>
    <row r="61">
      <c r="A61" s="14" t="n">
        <v>46080</v>
      </c>
      <c r="B61" s="15" t="n">
        <v>0.7319444444444444</v>
      </c>
      <c r="C61" s="16" t="inlineStr">
        <is>
          <t>17:34</t>
        </is>
      </c>
    </row>
    <row r="62">
      <c r="A62" s="14" t="n">
        <v>46081</v>
      </c>
      <c r="B62" s="15" t="n">
        <v>0.7326388888888888</v>
      </c>
      <c r="C62" s="16" t="inlineStr">
        <is>
          <t>17:35</t>
        </is>
      </c>
    </row>
    <row r="63">
      <c r="A63" s="14" t="n">
        <v>46082</v>
      </c>
      <c r="B63" s="15" t="n">
        <v>0.7333333333333333</v>
      </c>
      <c r="C63" s="16" t="inlineStr">
        <is>
          <t>17:36</t>
        </is>
      </c>
    </row>
    <row r="64">
      <c r="A64" s="14" t="n">
        <v>46083</v>
      </c>
      <c r="B64" s="15" t="n">
        <v>0.7340277777777777</v>
      </c>
      <c r="C64" s="16" t="inlineStr">
        <is>
          <t>17:37</t>
        </is>
      </c>
    </row>
    <row r="65">
      <c r="A65" s="14" t="n">
        <v>46084</v>
      </c>
      <c r="B65" s="15" t="n">
        <v>0.7347222222222223</v>
      </c>
      <c r="C65" s="16" t="inlineStr">
        <is>
          <t>17:38</t>
        </is>
      </c>
    </row>
    <row r="66">
      <c r="A66" s="14" t="n">
        <v>46085</v>
      </c>
      <c r="B66" s="15" t="n">
        <v>0.7354166666666667</v>
      </c>
      <c r="C66" s="16" t="inlineStr">
        <is>
          <t>17:39</t>
        </is>
      </c>
    </row>
    <row r="67">
      <c r="A67" s="14" t="n">
        <v>46086</v>
      </c>
      <c r="B67" s="15" t="n">
        <v>0.7354166666666667</v>
      </c>
      <c r="C67" s="16" t="inlineStr">
        <is>
          <t>17:39</t>
        </is>
      </c>
    </row>
    <row r="68">
      <c r="A68" s="14" t="n">
        <v>46087</v>
      </c>
      <c r="B68" s="15" t="n">
        <v>0.7361111111111112</v>
      </c>
      <c r="C68" s="16" t="inlineStr">
        <is>
          <t>17:40</t>
        </is>
      </c>
    </row>
    <row r="69">
      <c r="A69" s="14" t="n">
        <v>46088</v>
      </c>
      <c r="B69" s="15" t="n">
        <v>0.7368055555555556</v>
      </c>
      <c r="C69" s="16" t="inlineStr">
        <is>
          <t>17:41</t>
        </is>
      </c>
    </row>
    <row r="70">
      <c r="A70" s="14" t="n">
        <v>46089</v>
      </c>
      <c r="B70" s="15" t="n">
        <v>0.7375</v>
      </c>
      <c r="C70" s="16" t="inlineStr">
        <is>
          <t>17:42</t>
        </is>
      </c>
    </row>
    <row r="71">
      <c r="A71" s="14" t="n">
        <v>46090</v>
      </c>
      <c r="B71" s="15" t="n">
        <v>0.7381944444444445</v>
      </c>
      <c r="C71" s="16" t="inlineStr">
        <is>
          <t>17:43</t>
        </is>
      </c>
    </row>
    <row r="72">
      <c r="A72" s="14" t="n">
        <v>46091</v>
      </c>
      <c r="B72" s="15" t="n">
        <v>0.7388888888888889</v>
      </c>
      <c r="C72" s="16" t="inlineStr">
        <is>
          <t>17:44</t>
        </is>
      </c>
    </row>
    <row r="73">
      <c r="A73" s="14" t="n">
        <v>46092</v>
      </c>
      <c r="B73" s="15" t="n">
        <v>0.7395833333333334</v>
      </c>
      <c r="C73" s="16" t="inlineStr">
        <is>
          <t>17:45</t>
        </is>
      </c>
    </row>
    <row r="74">
      <c r="A74" s="14" t="n">
        <v>46093</v>
      </c>
      <c r="B74" s="15" t="n">
        <v>0.7402777777777778</v>
      </c>
      <c r="C74" s="16" t="inlineStr">
        <is>
          <t>17:46</t>
        </is>
      </c>
    </row>
    <row r="75">
      <c r="A75" s="14" t="n">
        <v>46094</v>
      </c>
      <c r="B75" s="15" t="n">
        <v>0.7402777777777778</v>
      </c>
      <c r="C75" s="16" t="inlineStr">
        <is>
          <t>17:46</t>
        </is>
      </c>
    </row>
    <row r="76">
      <c r="A76" s="14" t="n">
        <v>46095</v>
      </c>
      <c r="B76" s="15" t="n">
        <v>0.7409722222222223</v>
      </c>
      <c r="C76" s="16" t="inlineStr">
        <is>
          <t>17:47</t>
        </is>
      </c>
    </row>
    <row r="77">
      <c r="A77" s="14" t="n">
        <v>46096</v>
      </c>
      <c r="B77" s="15" t="n">
        <v>0.7416666666666667</v>
      </c>
      <c r="C77" s="16" t="inlineStr">
        <is>
          <t>17:48</t>
        </is>
      </c>
    </row>
    <row r="78">
      <c r="A78" s="14" t="n">
        <v>46097</v>
      </c>
      <c r="B78" s="15" t="n">
        <v>0.7423611111111111</v>
      </c>
      <c r="C78" s="16" t="inlineStr">
        <is>
          <t>17:49</t>
        </is>
      </c>
    </row>
    <row r="79">
      <c r="A79" s="14" t="n">
        <v>46098</v>
      </c>
      <c r="B79" s="15" t="n">
        <v>0.7430555555555556</v>
      </c>
      <c r="C79" s="16" t="inlineStr">
        <is>
          <t>17:50</t>
        </is>
      </c>
    </row>
    <row r="80">
      <c r="A80" s="14" t="n">
        <v>46099</v>
      </c>
      <c r="B80" s="15" t="n">
        <v>0.74375</v>
      </c>
      <c r="C80" s="16" t="inlineStr">
        <is>
          <t>17:51</t>
        </is>
      </c>
    </row>
    <row r="81">
      <c r="A81" s="14" t="n">
        <v>46100</v>
      </c>
      <c r="B81" s="15" t="n">
        <v>0.7444444444444445</v>
      </c>
      <c r="C81" s="16" t="inlineStr">
        <is>
          <t>17:52</t>
        </is>
      </c>
    </row>
    <row r="82">
      <c r="A82" s="14" t="n">
        <v>46101</v>
      </c>
      <c r="B82" s="15" t="n">
        <v>0.7444444444444445</v>
      </c>
      <c r="C82" s="16" t="inlineStr">
        <is>
          <t>17:52</t>
        </is>
      </c>
    </row>
    <row r="83">
      <c r="A83" s="14" t="n">
        <v>46102</v>
      </c>
      <c r="B83" s="15" t="n">
        <v>0.7451388888888889</v>
      </c>
      <c r="C83" s="16" t="inlineStr">
        <is>
          <t>17:53</t>
        </is>
      </c>
    </row>
    <row r="84">
      <c r="A84" s="14" t="n">
        <v>46103</v>
      </c>
      <c r="B84" s="15" t="n">
        <v>0.7458333333333333</v>
      </c>
      <c r="C84" s="16" t="inlineStr">
        <is>
          <t>17:54</t>
        </is>
      </c>
    </row>
    <row r="85">
      <c r="A85" s="14" t="n">
        <v>46104</v>
      </c>
      <c r="B85" s="15" t="n">
        <v>0.7465277777777778</v>
      </c>
      <c r="C85" s="16" t="inlineStr">
        <is>
          <t>17:55</t>
        </is>
      </c>
    </row>
    <row r="86">
      <c r="A86" s="14" t="n">
        <v>46105</v>
      </c>
      <c r="B86" s="15" t="n">
        <v>0.7472222222222222</v>
      </c>
      <c r="C86" s="16" t="inlineStr">
        <is>
          <t>17:56</t>
        </is>
      </c>
    </row>
    <row r="87">
      <c r="A87" s="14" t="n">
        <v>46106</v>
      </c>
      <c r="B87" s="15" t="n">
        <v>0.7479166666666667</v>
      </c>
      <c r="C87" s="16" t="inlineStr">
        <is>
          <t>17:57</t>
        </is>
      </c>
    </row>
    <row r="88">
      <c r="A88" s="14" t="n">
        <v>46107</v>
      </c>
      <c r="B88" s="15" t="n">
        <v>0.7479166666666667</v>
      </c>
      <c r="C88" s="16" t="inlineStr">
        <is>
          <t>17:57</t>
        </is>
      </c>
    </row>
    <row r="89">
      <c r="A89" s="14" t="n">
        <v>46108</v>
      </c>
      <c r="B89" s="15" t="n">
        <v>0.7486111111111111</v>
      </c>
      <c r="C89" s="16" t="inlineStr">
        <is>
          <t>17:58</t>
        </is>
      </c>
    </row>
    <row r="90">
      <c r="A90" s="14" t="n">
        <v>46109</v>
      </c>
      <c r="B90" s="15" t="n">
        <v>0.7493055555555556</v>
      </c>
      <c r="C90" s="16" t="inlineStr">
        <is>
          <t>17:59</t>
        </is>
      </c>
    </row>
    <row r="91">
      <c r="A91" s="14" t="n">
        <v>46110</v>
      </c>
      <c r="B91" s="15" t="n">
        <v>0.75</v>
      </c>
      <c r="C91" s="16" t="inlineStr">
        <is>
          <t>18:00</t>
        </is>
      </c>
    </row>
    <row r="92">
      <c r="A92" s="14" t="n">
        <v>46111</v>
      </c>
      <c r="B92" s="15" t="n">
        <v>0.7506944444444444</v>
      </c>
      <c r="C92" s="16" t="inlineStr">
        <is>
          <t>18:01</t>
        </is>
      </c>
    </row>
    <row r="93">
      <c r="A93" s="14" t="n">
        <v>46112</v>
      </c>
      <c r="B93" s="15" t="n">
        <v>0.7513888888888889</v>
      </c>
      <c r="C93" s="16" t="inlineStr">
        <is>
          <t>18:02</t>
        </is>
      </c>
    </row>
    <row r="94">
      <c r="A94" s="14" t="n">
        <v>46113</v>
      </c>
      <c r="B94" s="15" t="n">
        <v>0.7513888888888889</v>
      </c>
      <c r="C94" s="16" t="inlineStr">
        <is>
          <t>18:02</t>
        </is>
      </c>
    </row>
    <row r="95">
      <c r="A95" s="14" t="n">
        <v>46114</v>
      </c>
      <c r="B95" s="15" t="n">
        <v>0.7520833333333333</v>
      </c>
      <c r="C95" s="16" t="inlineStr">
        <is>
          <t>18:03</t>
        </is>
      </c>
    </row>
    <row r="96">
      <c r="A96" s="14" t="n">
        <v>46115</v>
      </c>
      <c r="B96" s="15" t="n">
        <v>0.7527777777777778</v>
      </c>
      <c r="C96" s="16" t="inlineStr">
        <is>
          <t>18:04</t>
        </is>
      </c>
    </row>
    <row r="97">
      <c r="A97" s="14" t="n">
        <v>46116</v>
      </c>
      <c r="B97" s="15" t="n">
        <v>0.7534722222222222</v>
      </c>
      <c r="C97" s="16" t="inlineStr">
        <is>
          <t>18:05</t>
        </is>
      </c>
    </row>
    <row r="98">
      <c r="A98" s="14" t="n">
        <v>46117</v>
      </c>
      <c r="B98" s="15" t="n">
        <v>0.7541666666666667</v>
      </c>
      <c r="C98" s="16" t="inlineStr">
        <is>
          <t>18:06</t>
        </is>
      </c>
    </row>
    <row r="99">
      <c r="A99" s="14" t="n">
        <v>46118</v>
      </c>
      <c r="B99" s="15" t="n">
        <v>0.7541666666666667</v>
      </c>
      <c r="C99" s="16" t="inlineStr">
        <is>
          <t>18:06</t>
        </is>
      </c>
    </row>
    <row r="100">
      <c r="A100" s="14" t="n">
        <v>46119</v>
      </c>
      <c r="B100" s="15" t="n">
        <v>0.7548611111111111</v>
      </c>
      <c r="C100" s="16" t="inlineStr">
        <is>
          <t>18:07</t>
        </is>
      </c>
    </row>
    <row r="101">
      <c r="A101" s="14" t="n">
        <v>46120</v>
      </c>
      <c r="B101" s="15" t="n">
        <v>0.7555555555555555</v>
      </c>
      <c r="C101" s="16" t="inlineStr">
        <is>
          <t>18:08</t>
        </is>
      </c>
    </row>
    <row r="102">
      <c r="A102" s="14" t="n">
        <v>46121</v>
      </c>
      <c r="B102" s="15" t="n">
        <v>0.75625</v>
      </c>
      <c r="C102" s="16" t="inlineStr">
        <is>
          <t>18:09</t>
        </is>
      </c>
    </row>
    <row r="103">
      <c r="A103" s="14" t="n">
        <v>46122</v>
      </c>
      <c r="B103" s="15" t="n">
        <v>0.7569444444444444</v>
      </c>
      <c r="C103" s="16" t="inlineStr">
        <is>
          <t>18:10</t>
        </is>
      </c>
    </row>
    <row r="104">
      <c r="A104" s="14" t="n">
        <v>46123</v>
      </c>
      <c r="B104" s="15" t="n">
        <v>0.7576388888888889</v>
      </c>
      <c r="C104" s="16" t="inlineStr">
        <is>
          <t>18:11</t>
        </is>
      </c>
    </row>
    <row r="105">
      <c r="A105" s="14" t="n">
        <v>46124</v>
      </c>
      <c r="B105" s="15" t="n">
        <v>0.7576388888888889</v>
      </c>
      <c r="C105" s="16" t="inlineStr">
        <is>
          <t>18:11</t>
        </is>
      </c>
    </row>
    <row r="106">
      <c r="A106" s="14" t="n">
        <v>46125</v>
      </c>
      <c r="B106" s="15" t="n">
        <v>0.7583333333333333</v>
      </c>
      <c r="C106" s="16" t="inlineStr">
        <is>
          <t>18:12</t>
        </is>
      </c>
    </row>
    <row r="107">
      <c r="A107" s="14" t="n">
        <v>46126</v>
      </c>
      <c r="B107" s="15" t="n">
        <v>0.7590277777777777</v>
      </c>
      <c r="C107" s="16" t="inlineStr">
        <is>
          <t>18:13</t>
        </is>
      </c>
    </row>
    <row r="108">
      <c r="A108" s="14" t="n">
        <v>46127</v>
      </c>
      <c r="B108" s="15" t="n">
        <v>0.7597222222222222</v>
      </c>
      <c r="C108" s="16" t="inlineStr">
        <is>
          <t>18:14</t>
        </is>
      </c>
    </row>
    <row r="109">
      <c r="A109" s="14" t="n">
        <v>46128</v>
      </c>
      <c r="B109" s="15" t="n">
        <v>0.7604166666666666</v>
      </c>
      <c r="C109" s="16" t="inlineStr">
        <is>
          <t>18:15</t>
        </is>
      </c>
    </row>
    <row r="110">
      <c r="A110" s="14" t="n">
        <v>46129</v>
      </c>
      <c r="B110" s="15" t="n">
        <v>0.7611111111111111</v>
      </c>
      <c r="C110" s="16" t="inlineStr">
        <is>
          <t>18:16</t>
        </is>
      </c>
    </row>
    <row r="111">
      <c r="A111" s="14" t="n">
        <v>46130</v>
      </c>
      <c r="B111" s="15" t="n">
        <v>0.7611111111111111</v>
      </c>
      <c r="C111" s="16" t="inlineStr">
        <is>
          <t>18:16</t>
        </is>
      </c>
    </row>
    <row r="112">
      <c r="A112" s="14" t="n">
        <v>46131</v>
      </c>
      <c r="B112" s="15" t="n">
        <v>0.7618055555555555</v>
      </c>
      <c r="C112" s="16" t="inlineStr">
        <is>
          <t>18:17</t>
        </is>
      </c>
    </row>
    <row r="113">
      <c r="A113" s="14" t="n">
        <v>46132</v>
      </c>
      <c r="B113" s="15" t="n">
        <v>0.7625</v>
      </c>
      <c r="C113" s="16" t="inlineStr">
        <is>
          <t>18:18</t>
        </is>
      </c>
    </row>
    <row r="114">
      <c r="A114" s="14" t="n">
        <v>46133</v>
      </c>
      <c r="B114" s="15" t="n">
        <v>0.7631944444444444</v>
      </c>
      <c r="C114" s="16" t="inlineStr">
        <is>
          <t>18:19</t>
        </is>
      </c>
    </row>
    <row r="115">
      <c r="A115" s="14" t="n">
        <v>46134</v>
      </c>
      <c r="B115" s="15" t="n">
        <v>0.7638888888888888</v>
      </c>
      <c r="C115" s="16" t="inlineStr">
        <is>
          <t>18:20</t>
        </is>
      </c>
    </row>
    <row r="116">
      <c r="A116" s="14" t="n">
        <v>46135</v>
      </c>
      <c r="B116" s="15" t="n">
        <v>0.7645833333333333</v>
      </c>
      <c r="C116" s="16" t="inlineStr">
        <is>
          <t>18:21</t>
        </is>
      </c>
    </row>
    <row r="117">
      <c r="A117" s="14" t="n">
        <v>46136</v>
      </c>
      <c r="B117" s="15" t="n">
        <v>0.7645833333333333</v>
      </c>
      <c r="C117" s="16" t="inlineStr">
        <is>
          <t>18:21</t>
        </is>
      </c>
    </row>
    <row r="118">
      <c r="A118" s="14" t="n">
        <v>46137</v>
      </c>
      <c r="B118" s="15" t="n">
        <v>0.7652777777777777</v>
      </c>
      <c r="C118" s="16" t="inlineStr">
        <is>
          <t>18:22</t>
        </is>
      </c>
    </row>
    <row r="119">
      <c r="A119" s="14" t="n">
        <v>46138</v>
      </c>
      <c r="B119" s="15" t="n">
        <v>0.7659722222222223</v>
      </c>
      <c r="C119" s="16" t="inlineStr">
        <is>
          <t>18:23</t>
        </is>
      </c>
    </row>
    <row r="120">
      <c r="A120" s="14" t="n">
        <v>46139</v>
      </c>
      <c r="B120" s="15" t="n">
        <v>0.7666666666666667</v>
      </c>
      <c r="C120" s="16" t="inlineStr">
        <is>
          <t>18:24</t>
        </is>
      </c>
    </row>
    <row r="121">
      <c r="A121" s="14" t="n">
        <v>46140</v>
      </c>
      <c r="B121" s="15" t="n">
        <v>0.7673611111111112</v>
      </c>
      <c r="C121" s="16" t="inlineStr">
        <is>
          <t>18:25</t>
        </is>
      </c>
    </row>
    <row r="122">
      <c r="A122" s="14" t="n">
        <v>46141</v>
      </c>
      <c r="B122" s="15" t="n">
        <v>0.7680555555555556</v>
      </c>
      <c r="C122" s="16" t="inlineStr">
        <is>
          <t>18:26</t>
        </is>
      </c>
    </row>
    <row r="123">
      <c r="A123" s="14" t="n">
        <v>46142</v>
      </c>
      <c r="B123" s="15" t="n">
        <v>0.7680555555555556</v>
      </c>
      <c r="C123" s="16" t="inlineStr">
        <is>
          <t>18:26</t>
        </is>
      </c>
    </row>
    <row r="124">
      <c r="A124" s="14" t="n">
        <v>46143</v>
      </c>
      <c r="B124" s="15" t="n">
        <v>0.76875</v>
      </c>
      <c r="C124" s="16" t="inlineStr">
        <is>
          <t>18:27</t>
        </is>
      </c>
    </row>
    <row r="125">
      <c r="A125" s="14" t="n">
        <v>46144</v>
      </c>
      <c r="B125" s="15" t="n">
        <v>0.7694444444444445</v>
      </c>
      <c r="C125" s="16" t="inlineStr">
        <is>
          <t>18:28</t>
        </is>
      </c>
    </row>
    <row r="126">
      <c r="A126" s="14" t="n">
        <v>46145</v>
      </c>
      <c r="B126" s="15" t="n">
        <v>0.7701388888888889</v>
      </c>
      <c r="C126" s="16" t="inlineStr">
        <is>
          <t>18:29</t>
        </is>
      </c>
    </row>
    <row r="127">
      <c r="A127" s="14" t="n">
        <v>46146</v>
      </c>
      <c r="B127" s="15" t="n">
        <v>0.7708333333333334</v>
      </c>
      <c r="C127" s="16" t="inlineStr">
        <is>
          <t>18:30</t>
        </is>
      </c>
    </row>
    <row r="128">
      <c r="A128" s="14" t="n">
        <v>46147</v>
      </c>
      <c r="B128" s="15" t="n">
        <v>0.7715277777777778</v>
      </c>
      <c r="C128" s="16" t="inlineStr">
        <is>
          <t>18:31</t>
        </is>
      </c>
    </row>
    <row r="129">
      <c r="A129" s="14" t="n">
        <v>46148</v>
      </c>
      <c r="B129" s="15" t="n">
        <v>0.7715277777777778</v>
      </c>
      <c r="C129" s="16" t="inlineStr">
        <is>
          <t>18:31</t>
        </is>
      </c>
    </row>
    <row r="130">
      <c r="A130" s="14" t="n">
        <v>46149</v>
      </c>
      <c r="B130" s="15" t="n">
        <v>0.7722222222222223</v>
      </c>
      <c r="C130" s="16" t="inlineStr">
        <is>
          <t>18:32</t>
        </is>
      </c>
    </row>
    <row r="131">
      <c r="A131" s="14" t="n">
        <v>46150</v>
      </c>
      <c r="B131" s="15" t="n">
        <v>0.7729166666666667</v>
      </c>
      <c r="C131" s="16" t="inlineStr">
        <is>
          <t>18:33</t>
        </is>
      </c>
    </row>
    <row r="132">
      <c r="A132" s="14" t="n">
        <v>46151</v>
      </c>
      <c r="B132" s="15" t="n">
        <v>0.7736111111111111</v>
      </c>
      <c r="C132" s="16" t="inlineStr">
        <is>
          <t>18:34</t>
        </is>
      </c>
    </row>
    <row r="133">
      <c r="A133" s="14" t="n">
        <v>46152</v>
      </c>
      <c r="B133" s="15" t="n">
        <v>0.7743055555555556</v>
      </c>
      <c r="C133" s="16" t="inlineStr">
        <is>
          <t>18:35</t>
        </is>
      </c>
    </row>
    <row r="134">
      <c r="A134" s="14" t="n">
        <v>46153</v>
      </c>
      <c r="B134" s="15" t="n">
        <v>0.775</v>
      </c>
      <c r="C134" s="16" t="inlineStr">
        <is>
          <t>18:36</t>
        </is>
      </c>
    </row>
    <row r="135">
      <c r="A135" s="14" t="n">
        <v>46154</v>
      </c>
      <c r="B135" s="15" t="n">
        <v>0.775</v>
      </c>
      <c r="C135" s="16" t="inlineStr">
        <is>
          <t>18:36</t>
        </is>
      </c>
    </row>
    <row r="136">
      <c r="A136" s="14" t="n">
        <v>46155</v>
      </c>
      <c r="B136" s="15" t="n">
        <v>0.7756944444444445</v>
      </c>
      <c r="C136" s="16" t="inlineStr">
        <is>
          <t>18:37</t>
        </is>
      </c>
    </row>
    <row r="137">
      <c r="A137" s="14" t="n">
        <v>46156</v>
      </c>
      <c r="B137" s="15" t="n">
        <v>0.7763888888888889</v>
      </c>
      <c r="C137" s="16" t="inlineStr">
        <is>
          <t>18:38</t>
        </is>
      </c>
    </row>
    <row r="138">
      <c r="A138" s="14" t="n">
        <v>46157</v>
      </c>
      <c r="B138" s="15" t="n">
        <v>0.7770833333333333</v>
      </c>
      <c r="C138" s="16" t="inlineStr">
        <is>
          <t>18:39</t>
        </is>
      </c>
    </row>
    <row r="139">
      <c r="A139" s="14" t="n">
        <v>46158</v>
      </c>
      <c r="B139" s="15" t="n">
        <v>0.7777777777777778</v>
      </c>
      <c r="C139" s="16" t="inlineStr">
        <is>
          <t>18:40</t>
        </is>
      </c>
    </row>
    <row r="140">
      <c r="A140" s="14" t="n">
        <v>46159</v>
      </c>
      <c r="B140" s="15" t="n">
        <v>0.7777777777777778</v>
      </c>
      <c r="C140" s="16" t="inlineStr">
        <is>
          <t>18:40</t>
        </is>
      </c>
    </row>
    <row r="141">
      <c r="A141" s="14" t="n">
        <v>46160</v>
      </c>
      <c r="B141" s="15" t="n">
        <v>0.7784722222222222</v>
      </c>
      <c r="C141" s="16" t="inlineStr">
        <is>
          <t>18:41</t>
        </is>
      </c>
    </row>
    <row r="142">
      <c r="A142" s="14" t="n">
        <v>46161</v>
      </c>
      <c r="B142" s="15" t="n">
        <v>0.7791666666666667</v>
      </c>
      <c r="C142" s="16" t="inlineStr">
        <is>
          <t>18:42</t>
        </is>
      </c>
    </row>
    <row r="143">
      <c r="A143" s="14" t="n">
        <v>46162</v>
      </c>
      <c r="B143" s="15" t="n">
        <v>0.7798611111111111</v>
      </c>
      <c r="C143" s="16" t="inlineStr">
        <is>
          <t>18:43</t>
        </is>
      </c>
    </row>
    <row r="144">
      <c r="A144" s="14" t="n">
        <v>46163</v>
      </c>
      <c r="B144" s="15" t="n">
        <v>0.7805555555555556</v>
      </c>
      <c r="C144" s="16" t="inlineStr">
        <is>
          <t>18:44</t>
        </is>
      </c>
    </row>
    <row r="145">
      <c r="A145" s="14" t="n">
        <v>46164</v>
      </c>
      <c r="B145" s="15" t="n">
        <v>0.7805555555555556</v>
      </c>
      <c r="C145" s="16" t="inlineStr">
        <is>
          <t>18:44</t>
        </is>
      </c>
    </row>
    <row r="146">
      <c r="A146" s="14" t="n">
        <v>46165</v>
      </c>
      <c r="B146" s="15" t="n">
        <v>0.78125</v>
      </c>
      <c r="C146" s="16" t="inlineStr">
        <is>
          <t>18:45</t>
        </is>
      </c>
    </row>
    <row r="147">
      <c r="A147" s="14" t="n">
        <v>46166</v>
      </c>
      <c r="B147" s="15" t="n">
        <v>0.7819444444444444</v>
      </c>
      <c r="C147" s="16" t="inlineStr">
        <is>
          <t>18:46</t>
        </is>
      </c>
    </row>
    <row r="148">
      <c r="A148" s="14" t="n">
        <v>46167</v>
      </c>
      <c r="B148" s="15" t="n">
        <v>0.7826388888888889</v>
      </c>
      <c r="C148" s="16" t="inlineStr">
        <is>
          <t>18:47</t>
        </is>
      </c>
    </row>
    <row r="149">
      <c r="A149" s="14" t="n">
        <v>46168</v>
      </c>
      <c r="B149" s="15" t="n">
        <v>0.7826388888888889</v>
      </c>
      <c r="C149" s="16" t="inlineStr">
        <is>
          <t>18:47</t>
        </is>
      </c>
    </row>
    <row r="150">
      <c r="A150" s="14" t="n">
        <v>46169</v>
      </c>
      <c r="B150" s="15" t="n">
        <v>0.7833333333333333</v>
      </c>
      <c r="C150" s="16" t="inlineStr">
        <is>
          <t>18:48</t>
        </is>
      </c>
    </row>
    <row r="151">
      <c r="A151" s="14" t="n">
        <v>46170</v>
      </c>
      <c r="B151" s="15" t="n">
        <v>0.7840277777777778</v>
      </c>
      <c r="C151" s="16" t="inlineStr">
        <is>
          <t>18:49</t>
        </is>
      </c>
    </row>
    <row r="152">
      <c r="A152" s="14" t="n">
        <v>46171</v>
      </c>
      <c r="B152" s="15" t="n">
        <v>0.7840277777777778</v>
      </c>
      <c r="C152" s="16" t="inlineStr">
        <is>
          <t>18:49</t>
        </is>
      </c>
    </row>
    <row r="153">
      <c r="A153" s="14" t="n">
        <v>46172</v>
      </c>
      <c r="B153" s="15" t="n">
        <v>0.7847222222222222</v>
      </c>
      <c r="C153" s="16" t="inlineStr">
        <is>
          <t>18:50</t>
        </is>
      </c>
    </row>
    <row r="154">
      <c r="A154" s="14" t="n">
        <v>46173</v>
      </c>
      <c r="B154" s="15" t="n">
        <v>0.7854166666666667</v>
      </c>
      <c r="C154" s="16" t="inlineStr">
        <is>
          <t>18:51</t>
        </is>
      </c>
    </row>
    <row r="155">
      <c r="A155" s="14" t="n">
        <v>46174</v>
      </c>
      <c r="B155" s="15" t="n">
        <v>0.7854166666666667</v>
      </c>
      <c r="C155" s="16" t="inlineStr">
        <is>
          <t>18:51</t>
        </is>
      </c>
    </row>
    <row r="156">
      <c r="A156" s="14" t="n">
        <v>46175</v>
      </c>
      <c r="B156" s="15" t="n">
        <v>0.7861111111111111</v>
      </c>
      <c r="C156" s="16" t="inlineStr">
        <is>
          <t>18:52</t>
        </is>
      </c>
    </row>
    <row r="157">
      <c r="A157" s="14" t="n">
        <v>46176</v>
      </c>
      <c r="B157" s="15" t="n">
        <v>0.7861111111111111</v>
      </c>
      <c r="C157" s="16" t="inlineStr">
        <is>
          <t>18:52</t>
        </is>
      </c>
    </row>
    <row r="158">
      <c r="A158" s="14" t="n">
        <v>46177</v>
      </c>
      <c r="B158" s="15" t="n">
        <v>0.7868055555555555</v>
      </c>
      <c r="C158" s="16" t="inlineStr">
        <is>
          <t>18:53</t>
        </is>
      </c>
    </row>
    <row r="159">
      <c r="A159" s="14" t="n">
        <v>46178</v>
      </c>
      <c r="B159" s="15" t="n">
        <v>0.7875</v>
      </c>
      <c r="C159" s="16" t="inlineStr">
        <is>
          <t>18:54</t>
        </is>
      </c>
    </row>
    <row r="160">
      <c r="A160" s="14" t="n">
        <v>46179</v>
      </c>
      <c r="B160" s="15" t="n">
        <v>0.7875</v>
      </c>
      <c r="C160" s="16" t="inlineStr">
        <is>
          <t>18:54</t>
        </is>
      </c>
    </row>
    <row r="161">
      <c r="A161" s="14" t="n">
        <v>46180</v>
      </c>
      <c r="B161" s="15" t="n">
        <v>0.7881944444444444</v>
      </c>
      <c r="C161" s="16" t="inlineStr">
        <is>
          <t>18:55</t>
        </is>
      </c>
    </row>
    <row r="162">
      <c r="A162" s="14" t="n">
        <v>46181</v>
      </c>
      <c r="B162" s="15" t="n">
        <v>0.7881944444444444</v>
      </c>
      <c r="C162" s="16" t="inlineStr">
        <is>
          <t>18:55</t>
        </is>
      </c>
    </row>
    <row r="163">
      <c r="A163" s="14" t="n">
        <v>46182</v>
      </c>
      <c r="B163" s="15" t="n">
        <v>0.7888888888888889</v>
      </c>
      <c r="C163" s="16" t="inlineStr">
        <is>
          <t>18:56</t>
        </is>
      </c>
    </row>
    <row r="164">
      <c r="A164" s="14" t="n">
        <v>46183</v>
      </c>
      <c r="B164" s="15" t="n">
        <v>0.7888888888888889</v>
      </c>
      <c r="C164" s="16" t="inlineStr">
        <is>
          <t>18:56</t>
        </is>
      </c>
    </row>
    <row r="165">
      <c r="A165" s="14" t="n">
        <v>46184</v>
      </c>
      <c r="B165" s="15" t="n">
        <v>0.7895833333333333</v>
      </c>
      <c r="C165" s="16" t="inlineStr">
        <is>
          <t>18:57</t>
        </is>
      </c>
    </row>
    <row r="166">
      <c r="A166" s="14" t="n">
        <v>46185</v>
      </c>
      <c r="B166" s="15" t="n">
        <v>0.7895833333333333</v>
      </c>
      <c r="C166" s="16" t="inlineStr">
        <is>
          <t>18:57</t>
        </is>
      </c>
    </row>
    <row r="167">
      <c r="A167" s="14" t="n">
        <v>46186</v>
      </c>
      <c r="B167" s="15" t="n">
        <v>0.7902777777777777</v>
      </c>
      <c r="C167" s="16" t="inlineStr">
        <is>
          <t>18:58</t>
        </is>
      </c>
    </row>
    <row r="168">
      <c r="A168" s="14" t="n">
        <v>46187</v>
      </c>
      <c r="B168" s="15" t="n">
        <v>0.7902777777777777</v>
      </c>
      <c r="C168" s="16" t="inlineStr">
        <is>
          <t>18:58</t>
        </is>
      </c>
    </row>
    <row r="169">
      <c r="A169" s="14" t="n">
        <v>46188</v>
      </c>
      <c r="B169" s="15" t="n">
        <v>0.7902777777777777</v>
      </c>
      <c r="C169" s="16" t="inlineStr">
        <is>
          <t>18:58</t>
        </is>
      </c>
    </row>
    <row r="170">
      <c r="A170" s="14" t="n">
        <v>46189</v>
      </c>
      <c r="B170" s="15" t="n">
        <v>0.7909722222222222</v>
      </c>
      <c r="C170" s="16" t="inlineStr">
        <is>
          <t>18:59</t>
        </is>
      </c>
    </row>
    <row r="171">
      <c r="A171" s="14" t="n">
        <v>46190</v>
      </c>
      <c r="B171" s="15" t="n">
        <v>0.7909722222222222</v>
      </c>
      <c r="C171" s="16" t="inlineStr">
        <is>
          <t>18:59</t>
        </is>
      </c>
    </row>
    <row r="172">
      <c r="A172" s="14" t="n">
        <v>46191</v>
      </c>
      <c r="B172" s="15" t="n">
        <v>0.7909722222222222</v>
      </c>
      <c r="C172" s="16" t="inlineStr">
        <is>
          <t>18:59</t>
        </is>
      </c>
    </row>
    <row r="173">
      <c r="A173" s="14" t="n">
        <v>46192</v>
      </c>
      <c r="B173" s="15" t="n">
        <v>0.7916666666666666</v>
      </c>
      <c r="C173" s="16" t="inlineStr">
        <is>
          <t>19:00</t>
        </is>
      </c>
    </row>
    <row r="174">
      <c r="A174" s="14" t="n">
        <v>46193</v>
      </c>
      <c r="B174" s="15" t="n">
        <v>0.7916666666666666</v>
      </c>
      <c r="C174" s="16" t="inlineStr">
        <is>
          <t>19:00</t>
        </is>
      </c>
    </row>
    <row r="175">
      <c r="A175" s="14" t="n">
        <v>46194</v>
      </c>
      <c r="B175" s="15" t="n">
        <v>0.7916666666666666</v>
      </c>
      <c r="C175" s="16" t="inlineStr">
        <is>
          <t>19:00</t>
        </is>
      </c>
    </row>
    <row r="176">
      <c r="A176" s="14" t="n">
        <v>46195</v>
      </c>
      <c r="B176" s="15" t="n">
        <v>0.7916666666666666</v>
      </c>
      <c r="C176" s="16" t="inlineStr">
        <is>
          <t>19:00</t>
        </is>
      </c>
    </row>
    <row r="177">
      <c r="A177" s="14" t="n">
        <v>46196</v>
      </c>
      <c r="B177" s="15" t="n">
        <v>0.7916666666666666</v>
      </c>
      <c r="C177" s="16" t="inlineStr">
        <is>
          <t>19:00</t>
        </is>
      </c>
    </row>
    <row r="178">
      <c r="A178" s="14" t="n">
        <v>46197</v>
      </c>
      <c r="B178" s="15" t="n">
        <v>0.7923611111111111</v>
      </c>
      <c r="C178" s="16" t="inlineStr">
        <is>
          <t>19:01</t>
        </is>
      </c>
    </row>
    <row r="179">
      <c r="A179" s="14" t="n">
        <v>46198</v>
      </c>
      <c r="B179" s="15" t="n">
        <v>0.7923611111111111</v>
      </c>
      <c r="C179" s="16" t="inlineStr">
        <is>
          <t>19:01</t>
        </is>
      </c>
    </row>
    <row r="180">
      <c r="A180" s="14" t="n">
        <v>46199</v>
      </c>
      <c r="B180" s="15" t="n">
        <v>0.7923611111111111</v>
      </c>
      <c r="C180" s="16" t="inlineStr">
        <is>
          <t>19:01</t>
        </is>
      </c>
    </row>
    <row r="181">
      <c r="A181" s="14" t="n">
        <v>46200</v>
      </c>
      <c r="B181" s="15" t="n">
        <v>0.7923611111111111</v>
      </c>
      <c r="C181" s="16" t="inlineStr">
        <is>
          <t>19:01</t>
        </is>
      </c>
    </row>
    <row r="182">
      <c r="A182" s="14" t="n">
        <v>46201</v>
      </c>
      <c r="B182" s="15" t="n">
        <v>0.7923611111111111</v>
      </c>
      <c r="C182" s="16" t="inlineStr">
        <is>
          <t>19:01</t>
        </is>
      </c>
    </row>
    <row r="183">
      <c r="A183" s="14" t="n">
        <v>46202</v>
      </c>
      <c r="B183" s="15" t="n">
        <v>0.7923611111111111</v>
      </c>
      <c r="C183" s="16" t="inlineStr">
        <is>
          <t>19:01</t>
        </is>
      </c>
    </row>
    <row r="184">
      <c r="A184" s="14" t="n">
        <v>46203</v>
      </c>
      <c r="B184" s="15" t="n">
        <v>0.7923611111111111</v>
      </c>
      <c r="C184" s="16" t="inlineStr">
        <is>
          <t>19:01</t>
        </is>
      </c>
    </row>
    <row r="185">
      <c r="A185" s="14" t="n">
        <v>46204</v>
      </c>
      <c r="B185" s="15" t="n">
        <v>0.7923611111111111</v>
      </c>
      <c r="C185" s="16" t="inlineStr">
        <is>
          <t>19:01</t>
        </is>
      </c>
    </row>
    <row r="186">
      <c r="A186" s="14" t="n">
        <v>46205</v>
      </c>
      <c r="B186" s="15" t="n">
        <v>0.7923611111111111</v>
      </c>
      <c r="C186" s="16" t="inlineStr">
        <is>
          <t>19:01</t>
        </is>
      </c>
    </row>
    <row r="187">
      <c r="A187" s="14" t="n">
        <v>46206</v>
      </c>
      <c r="B187" s="15" t="n">
        <v>0.7923611111111111</v>
      </c>
      <c r="C187" s="16" t="inlineStr">
        <is>
          <t>19:01</t>
        </is>
      </c>
    </row>
    <row r="188">
      <c r="A188" s="14" t="n">
        <v>46207</v>
      </c>
      <c r="B188" s="15" t="n">
        <v>0.7923611111111111</v>
      </c>
      <c r="C188" s="16" t="inlineStr">
        <is>
          <t>19:01</t>
        </is>
      </c>
    </row>
    <row r="189">
      <c r="A189" s="14" t="n">
        <v>46208</v>
      </c>
      <c r="B189" s="15" t="n">
        <v>0.7916666666666666</v>
      </c>
      <c r="C189" s="16" t="inlineStr">
        <is>
          <t>19:00</t>
        </is>
      </c>
    </row>
    <row r="190">
      <c r="A190" s="14" t="n">
        <v>46209</v>
      </c>
      <c r="B190" s="15" t="n">
        <v>0.7916666666666666</v>
      </c>
      <c r="C190" s="16" t="inlineStr">
        <is>
          <t>19:00</t>
        </is>
      </c>
    </row>
    <row r="191">
      <c r="A191" s="14" t="n">
        <v>46210</v>
      </c>
      <c r="B191" s="15" t="n">
        <v>0.7916666666666666</v>
      </c>
      <c r="C191" s="16" t="inlineStr">
        <is>
          <t>19:00</t>
        </is>
      </c>
    </row>
    <row r="192">
      <c r="A192" s="14" t="n">
        <v>46211</v>
      </c>
      <c r="B192" s="15" t="n">
        <v>0.7916666666666666</v>
      </c>
      <c r="C192" s="16" t="inlineStr">
        <is>
          <t>19:00</t>
        </is>
      </c>
    </row>
    <row r="193">
      <c r="A193" s="14" t="n">
        <v>46212</v>
      </c>
      <c r="B193" s="15" t="n">
        <v>0.7916666666666666</v>
      </c>
      <c r="C193" s="16" t="inlineStr">
        <is>
          <t>19:00</t>
        </is>
      </c>
    </row>
    <row r="194">
      <c r="A194" s="14" t="n">
        <v>46213</v>
      </c>
      <c r="B194" s="15" t="n">
        <v>0.7909722222222222</v>
      </c>
      <c r="C194" s="16" t="inlineStr">
        <is>
          <t>18:59</t>
        </is>
      </c>
    </row>
    <row r="195">
      <c r="A195" s="14" t="n">
        <v>46214</v>
      </c>
      <c r="B195" s="15" t="n">
        <v>0.7909722222222222</v>
      </c>
      <c r="C195" s="16" t="inlineStr">
        <is>
          <t>18:59</t>
        </is>
      </c>
    </row>
    <row r="196">
      <c r="A196" s="14" t="n">
        <v>46215</v>
      </c>
      <c r="B196" s="15" t="n">
        <v>0.7909722222222222</v>
      </c>
      <c r="C196" s="16" t="inlineStr">
        <is>
          <t>18:59</t>
        </is>
      </c>
    </row>
    <row r="197">
      <c r="A197" s="14" t="n">
        <v>46216</v>
      </c>
      <c r="B197" s="15" t="n">
        <v>0.7902777777777777</v>
      </c>
      <c r="C197" s="16" t="inlineStr">
        <is>
          <t>18:58</t>
        </is>
      </c>
    </row>
    <row r="198">
      <c r="A198" s="14" t="n">
        <v>46217</v>
      </c>
      <c r="B198" s="15" t="n">
        <v>0.7902777777777777</v>
      </c>
      <c r="C198" s="16" t="inlineStr">
        <is>
          <t>18:58</t>
        </is>
      </c>
    </row>
    <row r="199">
      <c r="A199" s="14" t="n">
        <v>46218</v>
      </c>
      <c r="B199" s="15" t="n">
        <v>0.7895833333333333</v>
      </c>
      <c r="C199" s="16" t="inlineStr">
        <is>
          <t>18:57</t>
        </is>
      </c>
    </row>
    <row r="200">
      <c r="A200" s="14" t="n">
        <v>46219</v>
      </c>
      <c r="B200" s="15" t="n">
        <v>0.7895833333333333</v>
      </c>
      <c r="C200" s="16" t="inlineStr">
        <is>
          <t>18:57</t>
        </is>
      </c>
    </row>
    <row r="201">
      <c r="A201" s="14" t="n">
        <v>46220</v>
      </c>
      <c r="B201" s="15" t="n">
        <v>0.7888888888888889</v>
      </c>
      <c r="C201" s="16" t="inlineStr">
        <is>
          <t>18:56</t>
        </is>
      </c>
    </row>
    <row r="202">
      <c r="A202" s="14" t="n">
        <v>46221</v>
      </c>
      <c r="B202" s="15" t="n">
        <v>0.7888888888888889</v>
      </c>
      <c r="C202" s="16" t="inlineStr">
        <is>
          <t>18:56</t>
        </is>
      </c>
    </row>
    <row r="203">
      <c r="A203" s="14" t="n">
        <v>46222</v>
      </c>
      <c r="B203" s="15" t="n">
        <v>0.7881944444444444</v>
      </c>
      <c r="C203" s="16" t="inlineStr">
        <is>
          <t>18:55</t>
        </is>
      </c>
    </row>
    <row r="204">
      <c r="A204" s="14" t="n">
        <v>46223</v>
      </c>
      <c r="B204" s="15" t="n">
        <v>0.7881944444444444</v>
      </c>
      <c r="C204" s="16" t="inlineStr">
        <is>
          <t>18:55</t>
        </is>
      </c>
    </row>
    <row r="205">
      <c r="A205" s="14" t="n">
        <v>46224</v>
      </c>
      <c r="B205" s="15" t="n">
        <v>0.7875</v>
      </c>
      <c r="C205" s="16" t="inlineStr">
        <is>
          <t>18:54</t>
        </is>
      </c>
    </row>
    <row r="206">
      <c r="A206" s="14" t="n">
        <v>46225</v>
      </c>
      <c r="B206" s="15" t="n">
        <v>0.7868055555555555</v>
      </c>
      <c r="C206" s="16" t="inlineStr">
        <is>
          <t>18:53</t>
        </is>
      </c>
    </row>
    <row r="207">
      <c r="A207" s="14" t="n">
        <v>46226</v>
      </c>
      <c r="B207" s="15" t="n">
        <v>0.7868055555555555</v>
      </c>
      <c r="C207" s="16" t="inlineStr">
        <is>
          <t>18:53</t>
        </is>
      </c>
    </row>
    <row r="208">
      <c r="A208" s="14" t="n">
        <v>46227</v>
      </c>
      <c r="B208" s="15" t="n">
        <v>0.7861111111111111</v>
      </c>
      <c r="C208" s="16" t="inlineStr">
        <is>
          <t>18:52</t>
        </is>
      </c>
    </row>
    <row r="209">
      <c r="A209" s="14" t="n">
        <v>46228</v>
      </c>
      <c r="B209" s="15" t="n">
        <v>0.7854166666666667</v>
      </c>
      <c r="C209" s="16" t="inlineStr">
        <is>
          <t>18:51</t>
        </is>
      </c>
    </row>
    <row r="210">
      <c r="A210" s="14" t="n">
        <v>46229</v>
      </c>
      <c r="B210" s="15" t="n">
        <v>0.7854166666666667</v>
      </c>
      <c r="C210" s="16" t="inlineStr">
        <is>
          <t>18:51</t>
        </is>
      </c>
    </row>
    <row r="211">
      <c r="A211" s="14" t="n">
        <v>46230</v>
      </c>
      <c r="B211" s="15" t="n">
        <v>0.7847222222222222</v>
      </c>
      <c r="C211" s="16" t="inlineStr">
        <is>
          <t>18:50</t>
        </is>
      </c>
    </row>
    <row r="212">
      <c r="A212" s="14" t="n">
        <v>46231</v>
      </c>
      <c r="B212" s="15" t="n">
        <v>0.7840277777777778</v>
      </c>
      <c r="C212" s="16" t="inlineStr">
        <is>
          <t>18:49</t>
        </is>
      </c>
    </row>
    <row r="213">
      <c r="A213" s="14" t="n">
        <v>46232</v>
      </c>
      <c r="B213" s="15" t="n">
        <v>0.7833333333333333</v>
      </c>
      <c r="C213" s="16" t="inlineStr">
        <is>
          <t>18:48</t>
        </is>
      </c>
    </row>
    <row r="214">
      <c r="A214" s="14" t="n">
        <v>46233</v>
      </c>
      <c r="B214" s="15" t="n">
        <v>0.7826388888888889</v>
      </c>
      <c r="C214" s="16" t="inlineStr">
        <is>
          <t>18:47</t>
        </is>
      </c>
    </row>
    <row r="215">
      <c r="A215" s="14" t="n">
        <v>46234</v>
      </c>
      <c r="B215" s="15" t="n">
        <v>0.7826388888888889</v>
      </c>
      <c r="C215" s="16" t="inlineStr">
        <is>
          <t>18:47</t>
        </is>
      </c>
    </row>
    <row r="216">
      <c r="A216" s="14" t="n">
        <v>46235</v>
      </c>
      <c r="B216" s="15" t="n">
        <v>0.7819444444444444</v>
      </c>
      <c r="C216" s="16" t="inlineStr">
        <is>
          <t>18:46</t>
        </is>
      </c>
    </row>
    <row r="217">
      <c r="A217" s="14" t="n">
        <v>46236</v>
      </c>
      <c r="B217" s="15" t="n">
        <v>0.78125</v>
      </c>
      <c r="C217" s="16" t="inlineStr">
        <is>
          <t>18:45</t>
        </is>
      </c>
    </row>
    <row r="218">
      <c r="A218" s="14" t="n">
        <v>46237</v>
      </c>
      <c r="B218" s="15" t="n">
        <v>0.7805555555555556</v>
      </c>
      <c r="C218" s="16" t="inlineStr">
        <is>
          <t>18:44</t>
        </is>
      </c>
    </row>
    <row r="219">
      <c r="A219" s="14" t="n">
        <v>46238</v>
      </c>
      <c r="B219" s="15" t="n">
        <v>0.7798611111111111</v>
      </c>
      <c r="C219" s="16" t="inlineStr">
        <is>
          <t>18:43</t>
        </is>
      </c>
    </row>
    <row r="220">
      <c r="A220" s="14" t="n">
        <v>46239</v>
      </c>
      <c r="B220" s="15" t="n">
        <v>0.7791666666666667</v>
      </c>
      <c r="C220" s="16" t="inlineStr">
        <is>
          <t>18:42</t>
        </is>
      </c>
    </row>
    <row r="221">
      <c r="A221" s="14" t="n">
        <v>46240</v>
      </c>
      <c r="B221" s="15" t="n">
        <v>0.7784722222222222</v>
      </c>
      <c r="C221" s="16" t="inlineStr">
        <is>
          <t>18:41</t>
        </is>
      </c>
    </row>
    <row r="222">
      <c r="A222" s="14" t="n">
        <v>46241</v>
      </c>
      <c r="B222" s="15" t="n">
        <v>0.7777777777777778</v>
      </c>
      <c r="C222" s="16" t="inlineStr">
        <is>
          <t>18:40</t>
        </is>
      </c>
    </row>
    <row r="223">
      <c r="A223" s="14" t="n">
        <v>46242</v>
      </c>
      <c r="B223" s="15" t="n">
        <v>0.7770833333333333</v>
      </c>
      <c r="C223" s="16" t="inlineStr">
        <is>
          <t>18:39</t>
        </is>
      </c>
    </row>
    <row r="224">
      <c r="A224" s="14" t="n">
        <v>46243</v>
      </c>
      <c r="B224" s="15" t="n">
        <v>0.7763888888888889</v>
      </c>
      <c r="C224" s="16" t="inlineStr">
        <is>
          <t>18:38</t>
        </is>
      </c>
    </row>
    <row r="225">
      <c r="A225" s="14" t="n">
        <v>46244</v>
      </c>
      <c r="B225" s="15" t="n">
        <v>0.7756944444444445</v>
      </c>
      <c r="C225" s="16" t="inlineStr">
        <is>
          <t>18:37</t>
        </is>
      </c>
    </row>
    <row r="226">
      <c r="A226" s="14" t="n">
        <v>46245</v>
      </c>
      <c r="B226" s="15" t="n">
        <v>0.775</v>
      </c>
      <c r="C226" s="16" t="inlineStr">
        <is>
          <t>18:36</t>
        </is>
      </c>
    </row>
    <row r="227">
      <c r="A227" s="14" t="n">
        <v>46246</v>
      </c>
      <c r="B227" s="15" t="n">
        <v>0.7743055555555556</v>
      </c>
      <c r="C227" s="16" t="inlineStr">
        <is>
          <t>18:35</t>
        </is>
      </c>
    </row>
    <row r="228">
      <c r="A228" s="14" t="n">
        <v>46247</v>
      </c>
      <c r="B228" s="15" t="n">
        <v>0.7729166666666667</v>
      </c>
      <c r="C228" s="16" t="inlineStr">
        <is>
          <t>18:33</t>
        </is>
      </c>
    </row>
    <row r="229">
      <c r="A229" s="14" t="n">
        <v>46248</v>
      </c>
      <c r="B229" s="15" t="n">
        <v>0.7722222222222223</v>
      </c>
      <c r="C229" s="16" t="inlineStr">
        <is>
          <t>18:32</t>
        </is>
      </c>
    </row>
    <row r="230">
      <c r="A230" s="14" t="n">
        <v>46249</v>
      </c>
      <c r="B230" s="15" t="n">
        <v>0.7715277777777778</v>
      </c>
      <c r="C230" s="16" t="inlineStr">
        <is>
          <t>18:31</t>
        </is>
      </c>
    </row>
    <row r="231">
      <c r="A231" s="14" t="n">
        <v>46250</v>
      </c>
      <c r="B231" s="15" t="n">
        <v>0.7708333333333334</v>
      </c>
      <c r="C231" s="16" t="inlineStr">
        <is>
          <t>18:30</t>
        </is>
      </c>
    </row>
    <row r="232">
      <c r="A232" s="14" t="n">
        <v>46251</v>
      </c>
      <c r="B232" s="15" t="n">
        <v>0.7701388888888889</v>
      </c>
      <c r="C232" s="16" t="inlineStr">
        <is>
          <t>18:29</t>
        </is>
      </c>
    </row>
    <row r="233">
      <c r="A233" s="14" t="n">
        <v>46252</v>
      </c>
      <c r="B233" s="15" t="n">
        <v>0.7694444444444445</v>
      </c>
      <c r="C233" s="16" t="inlineStr">
        <is>
          <t>18:28</t>
        </is>
      </c>
    </row>
    <row r="234">
      <c r="A234" s="14" t="n">
        <v>46253</v>
      </c>
      <c r="B234" s="15" t="n">
        <v>0.7680555555555556</v>
      </c>
      <c r="C234" s="16" t="inlineStr">
        <is>
          <t>18:26</t>
        </is>
      </c>
    </row>
    <row r="235">
      <c r="A235" s="14" t="n">
        <v>46254</v>
      </c>
      <c r="B235" s="15" t="n">
        <v>0.7673611111111112</v>
      </c>
      <c r="C235" s="16" t="inlineStr">
        <is>
          <t>18:25</t>
        </is>
      </c>
    </row>
    <row r="236">
      <c r="A236" s="14" t="n">
        <v>46255</v>
      </c>
      <c r="B236" s="15" t="n">
        <v>0.7666666666666667</v>
      </c>
      <c r="C236" s="16" t="inlineStr">
        <is>
          <t>18:24</t>
        </is>
      </c>
    </row>
    <row r="237">
      <c r="A237" s="14" t="n">
        <v>46256</v>
      </c>
      <c r="B237" s="15" t="n">
        <v>0.7652777777777777</v>
      </c>
      <c r="C237" s="16" t="inlineStr">
        <is>
          <t>18:22</t>
        </is>
      </c>
    </row>
    <row r="238">
      <c r="A238" s="14" t="n">
        <v>46257</v>
      </c>
      <c r="B238" s="15" t="n">
        <v>0.7645833333333333</v>
      </c>
      <c r="C238" s="16" t="inlineStr">
        <is>
          <t>18:21</t>
        </is>
      </c>
    </row>
    <row r="239">
      <c r="A239" s="14" t="n">
        <v>46258</v>
      </c>
      <c r="B239" s="15" t="n">
        <v>0.7638888888888888</v>
      </c>
      <c r="C239" s="16" t="inlineStr">
        <is>
          <t>18:20</t>
        </is>
      </c>
    </row>
    <row r="240">
      <c r="A240" s="14" t="n">
        <v>46259</v>
      </c>
      <c r="B240" s="15" t="n">
        <v>0.7631944444444444</v>
      </c>
      <c r="C240" s="16" t="inlineStr">
        <is>
          <t>18:19</t>
        </is>
      </c>
    </row>
    <row r="241">
      <c r="A241" s="14" t="n">
        <v>46260</v>
      </c>
      <c r="B241" s="15" t="n">
        <v>0.7618055555555555</v>
      </c>
      <c r="C241" s="16" t="inlineStr">
        <is>
          <t>18:17</t>
        </is>
      </c>
    </row>
    <row r="242">
      <c r="A242" s="14" t="n">
        <v>46261</v>
      </c>
      <c r="B242" s="15" t="n">
        <v>0.7611111111111111</v>
      </c>
      <c r="C242" s="16" t="inlineStr">
        <is>
          <t>18:16</t>
        </is>
      </c>
    </row>
    <row r="243">
      <c r="A243" s="14" t="n">
        <v>46262</v>
      </c>
      <c r="B243" s="15" t="n">
        <v>0.7604166666666666</v>
      </c>
      <c r="C243" s="16" t="inlineStr">
        <is>
          <t>18:15</t>
        </is>
      </c>
    </row>
    <row r="244">
      <c r="A244" s="14" t="n">
        <v>46263</v>
      </c>
      <c r="B244" s="15" t="n">
        <v>0.7590277777777777</v>
      </c>
      <c r="C244" s="16" t="inlineStr">
        <is>
          <t>18:13</t>
        </is>
      </c>
    </row>
    <row r="245">
      <c r="A245" s="14" t="n">
        <v>46264</v>
      </c>
      <c r="B245" s="15" t="n">
        <v>0.7583333333333333</v>
      </c>
      <c r="C245" s="16" t="inlineStr">
        <is>
          <t>18:12</t>
        </is>
      </c>
    </row>
    <row r="246">
      <c r="A246" s="14" t="n">
        <v>46265</v>
      </c>
      <c r="B246" s="15" t="n">
        <v>0.7569444444444444</v>
      </c>
      <c r="C246" s="16" t="inlineStr">
        <is>
          <t>18:10</t>
        </is>
      </c>
    </row>
    <row r="247">
      <c r="A247" s="14" t="n">
        <v>46266</v>
      </c>
      <c r="B247" s="15" t="n">
        <v>0.75625</v>
      </c>
      <c r="C247" s="16" t="inlineStr">
        <is>
          <t>18:09</t>
        </is>
      </c>
    </row>
    <row r="248">
      <c r="A248" s="14" t="n">
        <v>46267</v>
      </c>
      <c r="B248" s="15" t="n">
        <v>0.7555555555555555</v>
      </c>
      <c r="C248" s="16" t="inlineStr">
        <is>
          <t>18:08</t>
        </is>
      </c>
    </row>
    <row r="249">
      <c r="A249" s="14" t="n">
        <v>46268</v>
      </c>
      <c r="B249" s="15" t="n">
        <v>0.7541666666666667</v>
      </c>
      <c r="C249" s="16" t="inlineStr">
        <is>
          <t>18:06</t>
        </is>
      </c>
    </row>
    <row r="250">
      <c r="A250" s="14" t="n">
        <v>46269</v>
      </c>
      <c r="B250" s="15" t="n">
        <v>0.7534722222222222</v>
      </c>
      <c r="C250" s="16" t="inlineStr">
        <is>
          <t>18:05</t>
        </is>
      </c>
    </row>
    <row r="251">
      <c r="A251" s="14" t="n">
        <v>46270</v>
      </c>
      <c r="B251" s="15" t="n">
        <v>0.7520833333333333</v>
      </c>
      <c r="C251" s="16" t="inlineStr">
        <is>
          <t>18:03</t>
        </is>
      </c>
    </row>
    <row r="252">
      <c r="A252" s="14" t="n">
        <v>46271</v>
      </c>
      <c r="B252" s="15" t="n">
        <v>0.7513888888888889</v>
      </c>
      <c r="C252" s="16" t="inlineStr">
        <is>
          <t>18:02</t>
        </is>
      </c>
    </row>
    <row r="253">
      <c r="A253" s="14" t="n">
        <v>46272</v>
      </c>
      <c r="B253" s="15" t="n">
        <v>0.7506944444444444</v>
      </c>
      <c r="C253" s="16" t="inlineStr">
        <is>
          <t>18:01</t>
        </is>
      </c>
    </row>
    <row r="254">
      <c r="A254" s="14" t="n">
        <v>46273</v>
      </c>
      <c r="B254" s="15" t="n">
        <v>0.7493055555555556</v>
      </c>
      <c r="C254" s="16" t="inlineStr">
        <is>
          <t>17:59</t>
        </is>
      </c>
    </row>
    <row r="255">
      <c r="A255" s="14" t="n">
        <v>46274</v>
      </c>
      <c r="B255" s="15" t="n">
        <v>0.7486111111111111</v>
      </c>
      <c r="C255" s="16" t="inlineStr">
        <is>
          <t>17:58</t>
        </is>
      </c>
    </row>
    <row r="256">
      <c r="A256" s="14" t="n">
        <v>46275</v>
      </c>
      <c r="B256" s="15" t="n">
        <v>0.7472222222222222</v>
      </c>
      <c r="C256" s="16" t="inlineStr">
        <is>
          <t>17:56</t>
        </is>
      </c>
    </row>
    <row r="257">
      <c r="A257" s="14" t="n">
        <v>46276</v>
      </c>
      <c r="B257" s="15" t="n">
        <v>0.7465277777777778</v>
      </c>
      <c r="C257" s="16" t="inlineStr">
        <is>
          <t>17:55</t>
        </is>
      </c>
    </row>
    <row r="258">
      <c r="A258" s="14" t="n">
        <v>46277</v>
      </c>
      <c r="B258" s="15" t="n">
        <v>0.7451388888888889</v>
      </c>
      <c r="C258" s="16" t="inlineStr">
        <is>
          <t>17:53</t>
        </is>
      </c>
    </row>
    <row r="259">
      <c r="A259" s="14" t="n">
        <v>46278</v>
      </c>
      <c r="B259" s="15" t="n">
        <v>0.7444444444444445</v>
      </c>
      <c r="C259" s="16" t="inlineStr">
        <is>
          <t>17:52</t>
        </is>
      </c>
    </row>
    <row r="260">
      <c r="A260" s="14" t="n">
        <v>46279</v>
      </c>
      <c r="B260" s="15" t="n">
        <v>0.7430555555555556</v>
      </c>
      <c r="C260" s="16" t="inlineStr">
        <is>
          <t>17:50</t>
        </is>
      </c>
    </row>
    <row r="261">
      <c r="A261" s="14" t="n">
        <v>46280</v>
      </c>
      <c r="B261" s="15" t="n">
        <v>0.7423611111111111</v>
      </c>
      <c r="C261" s="16" t="inlineStr">
        <is>
          <t>17:49</t>
        </is>
      </c>
    </row>
    <row r="262">
      <c r="A262" s="14" t="n">
        <v>46281</v>
      </c>
      <c r="B262" s="15" t="n">
        <v>0.7416666666666667</v>
      </c>
      <c r="C262" s="16" t="inlineStr">
        <is>
          <t>17:48</t>
        </is>
      </c>
    </row>
    <row r="263">
      <c r="A263" s="14" t="n">
        <v>46282</v>
      </c>
      <c r="B263" s="15" t="n">
        <v>0.7402777777777778</v>
      </c>
      <c r="C263" s="16" t="inlineStr">
        <is>
          <t>17:46</t>
        </is>
      </c>
    </row>
    <row r="264">
      <c r="A264" s="14" t="n">
        <v>46283</v>
      </c>
      <c r="B264" s="15" t="n">
        <v>0.7395833333333334</v>
      </c>
      <c r="C264" s="16" t="inlineStr">
        <is>
          <t>17:45</t>
        </is>
      </c>
    </row>
    <row r="265">
      <c r="A265" s="14" t="n">
        <v>46284</v>
      </c>
      <c r="B265" s="15" t="n">
        <v>0.7381944444444445</v>
      </c>
      <c r="C265" s="16" t="inlineStr">
        <is>
          <t>17:43</t>
        </is>
      </c>
    </row>
    <row r="266">
      <c r="A266" s="14" t="n">
        <v>46285</v>
      </c>
      <c r="B266" s="15" t="n">
        <v>0.7375</v>
      </c>
      <c r="C266" s="16" t="inlineStr">
        <is>
          <t>17:42</t>
        </is>
      </c>
    </row>
    <row r="267">
      <c r="A267" s="14" t="n">
        <v>46286</v>
      </c>
      <c r="B267" s="15" t="n">
        <v>0.7361111111111112</v>
      </c>
      <c r="C267" s="16" t="inlineStr">
        <is>
          <t>17:40</t>
        </is>
      </c>
    </row>
    <row r="268">
      <c r="A268" s="14" t="n">
        <v>46287</v>
      </c>
      <c r="B268" s="15" t="n">
        <v>0.7354166666666667</v>
      </c>
      <c r="C268" s="16" t="inlineStr">
        <is>
          <t>17:39</t>
        </is>
      </c>
    </row>
    <row r="269">
      <c r="A269" s="14" t="n">
        <v>46288</v>
      </c>
      <c r="B269" s="15" t="n">
        <v>0.7340277777777777</v>
      </c>
      <c r="C269" s="16" t="inlineStr">
        <is>
          <t>17:37</t>
        </is>
      </c>
    </row>
    <row r="270">
      <c r="A270" s="14" t="n">
        <v>46289</v>
      </c>
      <c r="B270" s="15" t="n">
        <v>0.7333333333333333</v>
      </c>
      <c r="C270" s="16" t="inlineStr">
        <is>
          <t>17:36</t>
        </is>
      </c>
    </row>
    <row r="271">
      <c r="A271" s="14" t="n">
        <v>46290</v>
      </c>
      <c r="B271" s="15" t="n">
        <v>0.7319444444444444</v>
      </c>
      <c r="C271" s="16" t="inlineStr">
        <is>
          <t>17:34</t>
        </is>
      </c>
    </row>
    <row r="272">
      <c r="A272" s="14" t="n">
        <v>46291</v>
      </c>
      <c r="B272" s="15" t="n">
        <v>0.73125</v>
      </c>
      <c r="C272" s="16" t="inlineStr">
        <is>
          <t>17:33</t>
        </is>
      </c>
    </row>
    <row r="273">
      <c r="A273" s="14" t="n">
        <v>46292</v>
      </c>
      <c r="B273" s="15" t="n">
        <v>0.7298611111111111</v>
      </c>
      <c r="C273" s="16" t="inlineStr">
        <is>
          <t>17:31</t>
        </is>
      </c>
    </row>
    <row r="274">
      <c r="A274" s="14" t="n">
        <v>46293</v>
      </c>
      <c r="B274" s="15" t="n">
        <v>0.7291666666666666</v>
      </c>
      <c r="C274" s="16" t="inlineStr">
        <is>
          <t>17:30</t>
        </is>
      </c>
    </row>
    <row r="275">
      <c r="A275" s="14" t="n">
        <v>46294</v>
      </c>
      <c r="B275" s="15" t="n">
        <v>0.7277777777777777</v>
      </c>
      <c r="C275" s="16" t="inlineStr">
        <is>
          <t>17:28</t>
        </is>
      </c>
    </row>
    <row r="276">
      <c r="A276" s="14" t="n">
        <v>46295</v>
      </c>
      <c r="B276" s="15" t="n">
        <v>0.7270833333333333</v>
      </c>
      <c r="C276" s="16" t="inlineStr">
        <is>
          <t>17:27</t>
        </is>
      </c>
    </row>
    <row r="277">
      <c r="A277" s="14" t="n">
        <v>46296</v>
      </c>
      <c r="B277" s="15" t="n">
        <v>0.7263888888888889</v>
      </c>
      <c r="C277" s="16" t="inlineStr">
        <is>
          <t>17:26</t>
        </is>
      </c>
    </row>
    <row r="278">
      <c r="A278" s="14" t="n">
        <v>46297</v>
      </c>
      <c r="B278" s="15" t="n">
        <v>0.725</v>
      </c>
      <c r="C278" s="16" t="inlineStr">
        <is>
          <t>17:24</t>
        </is>
      </c>
    </row>
    <row r="279">
      <c r="A279" s="14" t="n">
        <v>46298</v>
      </c>
      <c r="B279" s="15" t="n">
        <v>0.7243055555555555</v>
      </c>
      <c r="C279" s="16" t="inlineStr">
        <is>
          <t>17:23</t>
        </is>
      </c>
    </row>
    <row r="280">
      <c r="A280" s="14" t="n">
        <v>46299</v>
      </c>
      <c r="B280" s="15" t="n">
        <v>0.7229166666666667</v>
      </c>
      <c r="C280" s="16" t="inlineStr">
        <is>
          <t>17:21</t>
        </is>
      </c>
    </row>
    <row r="281">
      <c r="A281" s="14" t="n">
        <v>46300</v>
      </c>
      <c r="B281" s="15" t="n">
        <v>0.7222222222222222</v>
      </c>
      <c r="C281" s="16" t="inlineStr">
        <is>
          <t>17:20</t>
        </is>
      </c>
    </row>
    <row r="282">
      <c r="A282" s="14" t="n">
        <v>46301</v>
      </c>
      <c r="B282" s="15" t="n">
        <v>0.7215277777777778</v>
      </c>
      <c r="C282" s="16" t="inlineStr">
        <is>
          <t>17:19</t>
        </is>
      </c>
    </row>
    <row r="283">
      <c r="A283" s="14" t="n">
        <v>46302</v>
      </c>
      <c r="B283" s="15" t="n">
        <v>0.7201388888888889</v>
      </c>
      <c r="C283" s="16" t="inlineStr">
        <is>
          <t>17:17</t>
        </is>
      </c>
    </row>
    <row r="284">
      <c r="A284" s="14" t="n">
        <v>46303</v>
      </c>
      <c r="B284" s="15" t="n">
        <v>0.7194444444444444</v>
      </c>
      <c r="C284" s="16" t="inlineStr">
        <is>
          <t>17:16</t>
        </is>
      </c>
    </row>
    <row r="285">
      <c r="A285" s="14" t="n">
        <v>46304</v>
      </c>
      <c r="B285" s="15" t="n">
        <v>0.7180555555555556</v>
      </c>
      <c r="C285" s="16" t="inlineStr">
        <is>
          <t>17:14</t>
        </is>
      </c>
    </row>
    <row r="286">
      <c r="A286" s="14" t="n">
        <v>46305</v>
      </c>
      <c r="B286" s="15" t="n">
        <v>0.7173611111111111</v>
      </c>
      <c r="C286" s="16" t="inlineStr">
        <is>
          <t>17:13</t>
        </is>
      </c>
    </row>
    <row r="287">
      <c r="A287" s="14" t="n">
        <v>46306</v>
      </c>
      <c r="B287" s="15" t="n">
        <v>0.7166666666666667</v>
      </c>
      <c r="C287" s="16" t="inlineStr">
        <is>
          <t>17:12</t>
        </is>
      </c>
    </row>
    <row r="288">
      <c r="A288" s="14" t="n">
        <v>46307</v>
      </c>
      <c r="B288" s="15" t="n">
        <v>0.7152777777777778</v>
      </c>
      <c r="C288" s="16" t="inlineStr">
        <is>
          <t>17:10</t>
        </is>
      </c>
    </row>
    <row r="289">
      <c r="A289" s="14" t="n">
        <v>46308</v>
      </c>
      <c r="B289" s="15" t="n">
        <v>0.7145833333333333</v>
      </c>
      <c r="C289" s="16" t="inlineStr">
        <is>
          <t>17:09</t>
        </is>
      </c>
    </row>
    <row r="290">
      <c r="A290" s="14" t="n">
        <v>46309</v>
      </c>
      <c r="B290" s="15" t="n">
        <v>0.7138888888888889</v>
      </c>
      <c r="C290" s="16" t="inlineStr">
        <is>
          <t>17:08</t>
        </is>
      </c>
    </row>
    <row r="291">
      <c r="A291" s="14" t="n">
        <v>46310</v>
      </c>
      <c r="B291" s="15" t="n">
        <v>0.7125</v>
      </c>
      <c r="C291" s="16" t="inlineStr">
        <is>
          <t>17:06</t>
        </is>
      </c>
    </row>
    <row r="292">
      <c r="A292" s="14" t="n">
        <v>46311</v>
      </c>
      <c r="B292" s="15" t="n">
        <v>0.7118055555555556</v>
      </c>
      <c r="C292" s="16" t="inlineStr">
        <is>
          <t>17:05</t>
        </is>
      </c>
    </row>
    <row r="293">
      <c r="A293" s="14" t="n">
        <v>46312</v>
      </c>
      <c r="B293" s="15" t="n">
        <v>0.7111111111111111</v>
      </c>
      <c r="C293" s="16" t="inlineStr">
        <is>
          <t>17:04</t>
        </is>
      </c>
    </row>
    <row r="294">
      <c r="A294" s="14" t="n">
        <v>46313</v>
      </c>
      <c r="B294" s="15" t="n">
        <v>0.7097222222222223</v>
      </c>
      <c r="C294" s="16" t="inlineStr">
        <is>
          <t>17:02</t>
        </is>
      </c>
    </row>
    <row r="295">
      <c r="A295" s="14" t="n">
        <v>46314</v>
      </c>
      <c r="B295" s="15" t="n">
        <v>0.7090277777777778</v>
      </c>
      <c r="C295" s="16" t="inlineStr">
        <is>
          <t>17:01</t>
        </is>
      </c>
    </row>
    <row r="296">
      <c r="A296" s="14" t="n">
        <v>46315</v>
      </c>
      <c r="B296" s="15" t="n">
        <v>0.7083333333333334</v>
      </c>
      <c r="C296" s="16" t="inlineStr">
        <is>
          <t>17:00</t>
        </is>
      </c>
    </row>
    <row r="297">
      <c r="A297" s="14" t="n">
        <v>46316</v>
      </c>
      <c r="B297" s="15" t="n">
        <v>0.7076388888888889</v>
      </c>
      <c r="C297" s="16" t="inlineStr">
        <is>
          <t>16:59</t>
        </is>
      </c>
    </row>
    <row r="298">
      <c r="A298" s="14" t="n">
        <v>46317</v>
      </c>
      <c r="B298" s="15" t="n">
        <v>0.70625</v>
      </c>
      <c r="C298" s="16" t="inlineStr">
        <is>
          <t>16:57</t>
        </is>
      </c>
    </row>
    <row r="299">
      <c r="A299" s="14" t="n">
        <v>46318</v>
      </c>
      <c r="B299" s="15" t="n">
        <v>0.7055555555555556</v>
      </c>
      <c r="C299" s="16" t="inlineStr">
        <is>
          <t>16:56</t>
        </is>
      </c>
    </row>
    <row r="300">
      <c r="A300" s="14" t="n">
        <v>46319</v>
      </c>
      <c r="B300" s="15" t="n">
        <v>0.7048611111111112</v>
      </c>
      <c r="C300" s="16" t="inlineStr">
        <is>
          <t>16:55</t>
        </is>
      </c>
    </row>
    <row r="301">
      <c r="A301" s="14" t="n">
        <v>46320</v>
      </c>
      <c r="B301" s="15" t="n">
        <v>0.7041666666666667</v>
      </c>
      <c r="C301" s="16" t="inlineStr">
        <is>
          <t>16:54</t>
        </is>
      </c>
    </row>
    <row r="302">
      <c r="A302" s="14" t="n">
        <v>46321</v>
      </c>
      <c r="B302" s="15" t="n">
        <v>0.7034722222222223</v>
      </c>
      <c r="C302" s="16" t="inlineStr">
        <is>
          <t>16:53</t>
        </is>
      </c>
    </row>
    <row r="303">
      <c r="A303" s="14" t="n">
        <v>46322</v>
      </c>
      <c r="B303" s="15" t="n">
        <v>0.7027777777777777</v>
      </c>
      <c r="C303" s="16" t="inlineStr">
        <is>
          <t>16:52</t>
        </is>
      </c>
    </row>
    <row r="304">
      <c r="A304" s="14" t="n">
        <v>46323</v>
      </c>
      <c r="B304" s="15" t="n">
        <v>0.7020833333333333</v>
      </c>
      <c r="C304" s="16" t="inlineStr">
        <is>
          <t>16:51</t>
        </is>
      </c>
    </row>
    <row r="305">
      <c r="A305" s="14" t="n">
        <v>46324</v>
      </c>
      <c r="B305" s="15" t="n">
        <v>0.7006944444444444</v>
      </c>
      <c r="C305" s="16" t="inlineStr">
        <is>
          <t>16:49</t>
        </is>
      </c>
    </row>
    <row r="306">
      <c r="A306" s="14" t="n">
        <v>46325</v>
      </c>
      <c r="B306" s="15" t="n">
        <v>0.7</v>
      </c>
      <c r="C306" s="16" t="inlineStr">
        <is>
          <t>16:48</t>
        </is>
      </c>
    </row>
    <row r="307">
      <c r="A307" s="14" t="n">
        <v>46326</v>
      </c>
      <c r="B307" s="15" t="n">
        <v>0.6993055555555555</v>
      </c>
      <c r="C307" s="16" t="inlineStr">
        <is>
          <t>16:47</t>
        </is>
      </c>
    </row>
    <row r="308">
      <c r="A308" s="14" t="n">
        <v>46327</v>
      </c>
      <c r="B308" s="15" t="n">
        <v>0.6986111111111111</v>
      </c>
      <c r="C308" s="16" t="inlineStr">
        <is>
          <t>16:46</t>
        </is>
      </c>
    </row>
    <row r="309">
      <c r="A309" s="14" t="n">
        <v>46328</v>
      </c>
      <c r="B309" s="15" t="n">
        <v>0.6979166666666666</v>
      </c>
      <c r="C309" s="16" t="inlineStr">
        <is>
          <t>16:45</t>
        </is>
      </c>
    </row>
    <row r="310">
      <c r="A310" s="14" t="n">
        <v>46329</v>
      </c>
      <c r="B310" s="15" t="n">
        <v>0.6972222222222222</v>
      </c>
      <c r="C310" s="16" t="inlineStr">
        <is>
          <t>16:44</t>
        </is>
      </c>
    </row>
    <row r="311">
      <c r="A311" s="14" t="n">
        <v>46330</v>
      </c>
      <c r="B311" s="15" t="n">
        <v>0.6965277777777777</v>
      </c>
      <c r="C311" s="16" t="inlineStr">
        <is>
          <t>16:43</t>
        </is>
      </c>
    </row>
    <row r="312">
      <c r="A312" s="14" t="n">
        <v>46331</v>
      </c>
      <c r="B312" s="15" t="n">
        <v>0.6958333333333333</v>
      </c>
      <c r="C312" s="16" t="inlineStr">
        <is>
          <t>16:42</t>
        </is>
      </c>
    </row>
    <row r="313">
      <c r="A313" s="14" t="n">
        <v>46332</v>
      </c>
      <c r="B313" s="15" t="n">
        <v>0.6958333333333333</v>
      </c>
      <c r="C313" s="16" t="inlineStr">
        <is>
          <t>16:42</t>
        </is>
      </c>
    </row>
    <row r="314">
      <c r="A314" s="14" t="n">
        <v>46333</v>
      </c>
      <c r="B314" s="15" t="n">
        <v>0.6951388888888889</v>
      </c>
      <c r="C314" s="16" t="inlineStr">
        <is>
          <t>16:41</t>
        </is>
      </c>
    </row>
    <row r="315">
      <c r="A315" s="14" t="n">
        <v>46334</v>
      </c>
      <c r="B315" s="15" t="n">
        <v>0.6944444444444444</v>
      </c>
      <c r="C315" s="16" t="inlineStr">
        <is>
          <t>16:40</t>
        </is>
      </c>
    </row>
    <row r="316">
      <c r="A316" s="14" t="n">
        <v>46335</v>
      </c>
      <c r="B316" s="15" t="n">
        <v>0.69375</v>
      </c>
      <c r="C316" s="16" t="inlineStr">
        <is>
          <t>16:39</t>
        </is>
      </c>
    </row>
    <row r="317">
      <c r="A317" s="14" t="n">
        <v>46336</v>
      </c>
      <c r="B317" s="15" t="n">
        <v>0.6930555555555555</v>
      </c>
      <c r="C317" s="16" t="inlineStr">
        <is>
          <t>16:38</t>
        </is>
      </c>
    </row>
    <row r="318">
      <c r="A318" s="14" t="n">
        <v>46337</v>
      </c>
      <c r="B318" s="15" t="n">
        <v>0.6923611111111111</v>
      </c>
      <c r="C318" s="16" t="inlineStr">
        <is>
          <t>16:37</t>
        </is>
      </c>
    </row>
    <row r="319">
      <c r="A319" s="14" t="n">
        <v>46338</v>
      </c>
      <c r="B319" s="15" t="n">
        <v>0.6923611111111111</v>
      </c>
      <c r="C319" s="16" t="inlineStr">
        <is>
          <t>16:37</t>
        </is>
      </c>
    </row>
    <row r="320">
      <c r="A320" s="14" t="n">
        <v>46339</v>
      </c>
      <c r="B320" s="15" t="n">
        <v>0.6916666666666667</v>
      </c>
      <c r="C320" s="16" t="inlineStr">
        <is>
          <t>16:36</t>
        </is>
      </c>
    </row>
    <row r="321">
      <c r="A321" s="14" t="n">
        <v>46340</v>
      </c>
      <c r="B321" s="15" t="n">
        <v>0.6909722222222222</v>
      </c>
      <c r="C321" s="16" t="inlineStr">
        <is>
          <t>16:35</t>
        </is>
      </c>
    </row>
    <row r="322">
      <c r="A322" s="14" t="n">
        <v>46341</v>
      </c>
      <c r="B322" s="15" t="n">
        <v>0.6909722222222222</v>
      </c>
      <c r="C322" s="16" t="inlineStr">
        <is>
          <t>16:35</t>
        </is>
      </c>
    </row>
    <row r="323">
      <c r="A323" s="14" t="n">
        <v>46342</v>
      </c>
      <c r="B323" s="15" t="n">
        <v>0.6902777777777778</v>
      </c>
      <c r="C323" s="16" t="inlineStr">
        <is>
          <t>16:34</t>
        </is>
      </c>
    </row>
    <row r="324">
      <c r="A324" s="14" t="n">
        <v>46343</v>
      </c>
      <c r="B324" s="15" t="n">
        <v>0.6895833333333333</v>
      </c>
      <c r="C324" s="16" t="inlineStr">
        <is>
          <t>16:33</t>
        </is>
      </c>
    </row>
    <row r="325">
      <c r="A325" s="14" t="n">
        <v>46344</v>
      </c>
      <c r="B325" s="15" t="n">
        <v>0.6895833333333333</v>
      </c>
      <c r="C325" s="16" t="inlineStr">
        <is>
          <t>16:33</t>
        </is>
      </c>
    </row>
    <row r="326">
      <c r="A326" s="14" t="n">
        <v>46345</v>
      </c>
      <c r="B326" s="15" t="n">
        <v>0.6888888888888889</v>
      </c>
      <c r="C326" s="16" t="inlineStr">
        <is>
          <t>16:32</t>
        </is>
      </c>
    </row>
    <row r="327">
      <c r="A327" s="14" t="n">
        <v>46346</v>
      </c>
      <c r="B327" s="15" t="n">
        <v>0.6888888888888889</v>
      </c>
      <c r="C327" s="16" t="inlineStr">
        <is>
          <t>16:32</t>
        </is>
      </c>
    </row>
    <row r="328">
      <c r="A328" s="14" t="n">
        <v>46347</v>
      </c>
      <c r="B328" s="15" t="n">
        <v>0.6881944444444444</v>
      </c>
      <c r="C328" s="16" t="inlineStr">
        <is>
          <t>16:31</t>
        </is>
      </c>
    </row>
    <row r="329">
      <c r="A329" s="14" t="n">
        <v>46348</v>
      </c>
      <c r="B329" s="15" t="n">
        <v>0.6881944444444444</v>
      </c>
      <c r="C329" s="16" t="inlineStr">
        <is>
          <t>16:31</t>
        </is>
      </c>
    </row>
    <row r="330">
      <c r="A330" s="14" t="n">
        <v>46349</v>
      </c>
      <c r="B330" s="15" t="n">
        <v>0.6875</v>
      </c>
      <c r="C330" s="16" t="inlineStr">
        <is>
          <t>16:30</t>
        </is>
      </c>
    </row>
    <row r="331">
      <c r="A331" s="14" t="n">
        <v>46350</v>
      </c>
      <c r="B331" s="15" t="n">
        <v>0.6875</v>
      </c>
      <c r="C331" s="16" t="inlineStr">
        <is>
          <t>16:30</t>
        </is>
      </c>
    </row>
    <row r="332">
      <c r="A332" s="14" t="n">
        <v>46351</v>
      </c>
      <c r="B332" s="15" t="n">
        <v>0.6868055555555556</v>
      </c>
      <c r="C332" s="16" t="inlineStr">
        <is>
          <t>16:29</t>
        </is>
      </c>
    </row>
    <row r="333">
      <c r="A333" s="14" t="n">
        <v>46352</v>
      </c>
      <c r="B333" s="15" t="n">
        <v>0.6868055555555556</v>
      </c>
      <c r="C333" s="16" t="inlineStr">
        <is>
          <t>16:29</t>
        </is>
      </c>
    </row>
    <row r="334">
      <c r="A334" s="14" t="n">
        <v>46353</v>
      </c>
      <c r="B334" s="15" t="n">
        <v>0.6868055555555556</v>
      </c>
      <c r="C334" s="16" t="inlineStr">
        <is>
          <t>16:29</t>
        </is>
      </c>
    </row>
    <row r="335">
      <c r="A335" s="14" t="n">
        <v>46354</v>
      </c>
      <c r="B335" s="15" t="n">
        <v>0.6868055555555556</v>
      </c>
      <c r="C335" s="16" t="inlineStr">
        <is>
          <t>16:29</t>
        </is>
      </c>
    </row>
    <row r="336">
      <c r="A336" s="14" t="n">
        <v>46355</v>
      </c>
      <c r="B336" s="15" t="n">
        <v>0.6861111111111111</v>
      </c>
      <c r="C336" s="16" t="inlineStr">
        <is>
          <t>16:28</t>
        </is>
      </c>
    </row>
    <row r="337">
      <c r="A337" s="14" t="n">
        <v>46356</v>
      </c>
      <c r="B337" s="15" t="n">
        <v>0.6861111111111111</v>
      </c>
      <c r="C337" s="16" t="inlineStr">
        <is>
          <t>16:28</t>
        </is>
      </c>
    </row>
    <row r="338">
      <c r="A338" s="14" t="n">
        <v>46357</v>
      </c>
      <c r="B338" s="15" t="n">
        <v>0.6861111111111111</v>
      </c>
      <c r="C338" s="16" t="inlineStr">
        <is>
          <t>16:28</t>
        </is>
      </c>
    </row>
    <row r="339">
      <c r="A339" s="14" t="n">
        <v>46358</v>
      </c>
      <c r="B339" s="15" t="n">
        <v>0.6861111111111111</v>
      </c>
      <c r="C339" s="16" t="inlineStr">
        <is>
          <t>16:28</t>
        </is>
      </c>
    </row>
    <row r="340">
      <c r="A340" s="14" t="n">
        <v>46359</v>
      </c>
      <c r="B340" s="15" t="n">
        <v>0.6861111111111111</v>
      </c>
      <c r="C340" s="16" t="inlineStr">
        <is>
          <t>16:28</t>
        </is>
      </c>
    </row>
    <row r="341">
      <c r="A341" s="14" t="n">
        <v>46360</v>
      </c>
      <c r="B341" s="15" t="n">
        <v>0.6861111111111111</v>
      </c>
      <c r="C341" s="16" t="inlineStr">
        <is>
          <t>16:28</t>
        </is>
      </c>
    </row>
    <row r="342">
      <c r="A342" s="14" t="n">
        <v>46361</v>
      </c>
      <c r="B342" s="15" t="n">
        <v>0.6861111111111111</v>
      </c>
      <c r="C342" s="16" t="inlineStr">
        <is>
          <t>16:28</t>
        </is>
      </c>
    </row>
    <row r="343">
      <c r="A343" s="14" t="n">
        <v>46362</v>
      </c>
      <c r="B343" s="15" t="n">
        <v>0.6861111111111111</v>
      </c>
      <c r="C343" s="16" t="inlineStr">
        <is>
          <t>16:28</t>
        </is>
      </c>
    </row>
    <row r="344">
      <c r="A344" s="14" t="n">
        <v>46363</v>
      </c>
      <c r="B344" s="15" t="n">
        <v>0.6861111111111111</v>
      </c>
      <c r="C344" s="16" t="inlineStr">
        <is>
          <t>16:28</t>
        </is>
      </c>
    </row>
    <row r="345">
      <c r="A345" s="14" t="n">
        <v>46364</v>
      </c>
      <c r="B345" s="15" t="n">
        <v>0.6861111111111111</v>
      </c>
      <c r="C345" s="16" t="inlineStr">
        <is>
          <t>16:28</t>
        </is>
      </c>
    </row>
    <row r="346">
      <c r="A346" s="14" t="n">
        <v>46365</v>
      </c>
      <c r="B346" s="15" t="n">
        <v>0.6861111111111111</v>
      </c>
      <c r="C346" s="16" t="inlineStr">
        <is>
          <t>16:28</t>
        </is>
      </c>
    </row>
    <row r="347">
      <c r="A347" s="14" t="n">
        <v>46366</v>
      </c>
      <c r="B347" s="15" t="n">
        <v>0.6861111111111111</v>
      </c>
      <c r="C347" s="16" t="inlineStr">
        <is>
          <t>16:28</t>
        </is>
      </c>
    </row>
    <row r="348">
      <c r="A348" s="14" t="n">
        <v>46367</v>
      </c>
      <c r="B348" s="15" t="n">
        <v>0.6861111111111111</v>
      </c>
      <c r="C348" s="16" t="inlineStr">
        <is>
          <t>16:28</t>
        </is>
      </c>
    </row>
    <row r="349">
      <c r="A349" s="14" t="n">
        <v>46368</v>
      </c>
      <c r="B349" s="15" t="n">
        <v>0.6861111111111111</v>
      </c>
      <c r="C349" s="16" t="inlineStr">
        <is>
          <t>16:28</t>
        </is>
      </c>
    </row>
    <row r="350">
      <c r="A350" s="14" t="n">
        <v>46369</v>
      </c>
      <c r="B350" s="15" t="n">
        <v>0.6861111111111111</v>
      </c>
      <c r="C350" s="16" t="inlineStr">
        <is>
          <t>16:28</t>
        </is>
      </c>
    </row>
    <row r="351">
      <c r="A351" s="14" t="n">
        <v>46370</v>
      </c>
      <c r="B351" s="15" t="n">
        <v>0.6868055555555556</v>
      </c>
      <c r="C351" s="16" t="inlineStr">
        <is>
          <t>16:29</t>
        </is>
      </c>
    </row>
    <row r="352">
      <c r="A352" s="14" t="n">
        <v>46371</v>
      </c>
      <c r="B352" s="15" t="n">
        <v>0.6868055555555556</v>
      </c>
      <c r="C352" s="16" t="inlineStr">
        <is>
          <t>16:29</t>
        </is>
      </c>
    </row>
    <row r="353">
      <c r="A353" s="14" t="n">
        <v>46372</v>
      </c>
      <c r="B353" s="15" t="n">
        <v>0.6868055555555556</v>
      </c>
      <c r="C353" s="16" t="inlineStr">
        <is>
          <t>16:29</t>
        </is>
      </c>
    </row>
    <row r="354">
      <c r="A354" s="14" t="n">
        <v>46373</v>
      </c>
      <c r="B354" s="15" t="n">
        <v>0.6875</v>
      </c>
      <c r="C354" s="16" t="inlineStr">
        <is>
          <t>16:30</t>
        </is>
      </c>
    </row>
    <row r="355">
      <c r="A355" s="14" t="n">
        <v>46374</v>
      </c>
      <c r="B355" s="15" t="n">
        <v>0.6875</v>
      </c>
      <c r="C355" s="16" t="inlineStr">
        <is>
          <t>16:30</t>
        </is>
      </c>
    </row>
    <row r="356">
      <c r="A356" s="14" t="n">
        <v>46375</v>
      </c>
      <c r="B356" s="15" t="n">
        <v>0.6875</v>
      </c>
      <c r="C356" s="16" t="inlineStr">
        <is>
          <t>16:30</t>
        </is>
      </c>
    </row>
    <row r="357">
      <c r="A357" s="14" t="n">
        <v>46376</v>
      </c>
      <c r="B357" s="15" t="n">
        <v>0.6881944444444444</v>
      </c>
      <c r="C357" s="16" t="inlineStr">
        <is>
          <t>16:31</t>
        </is>
      </c>
    </row>
    <row r="358">
      <c r="A358" s="14" t="n">
        <v>46377</v>
      </c>
      <c r="B358" s="15" t="n">
        <v>0.6881944444444444</v>
      </c>
      <c r="C358" s="16" t="inlineStr">
        <is>
          <t>16:31</t>
        </is>
      </c>
    </row>
    <row r="359">
      <c r="A359" s="14" t="n">
        <v>46378</v>
      </c>
      <c r="B359" s="15" t="n">
        <v>0.6888888888888889</v>
      </c>
      <c r="C359" s="16" t="inlineStr">
        <is>
          <t>16:32</t>
        </is>
      </c>
    </row>
    <row r="360">
      <c r="A360" s="14" t="n">
        <v>46379</v>
      </c>
      <c r="B360" s="15" t="n">
        <v>0.6888888888888889</v>
      </c>
      <c r="C360" s="16" t="inlineStr">
        <is>
          <t>16:32</t>
        </is>
      </c>
    </row>
    <row r="361">
      <c r="A361" s="14" t="n">
        <v>46380</v>
      </c>
      <c r="B361" s="15" t="n">
        <v>0.6895833333333333</v>
      </c>
      <c r="C361" s="16" t="inlineStr">
        <is>
          <t>16:33</t>
        </is>
      </c>
    </row>
    <row r="362">
      <c r="A362" s="14" t="n">
        <v>46381</v>
      </c>
      <c r="B362" s="15" t="n">
        <v>0.6895833333333333</v>
      </c>
      <c r="C362" s="16" t="inlineStr">
        <is>
          <t>16:33</t>
        </is>
      </c>
    </row>
    <row r="363">
      <c r="A363" s="14" t="n">
        <v>46382</v>
      </c>
      <c r="B363" s="15" t="n">
        <v>0.6902777777777778</v>
      </c>
      <c r="C363" s="16" t="inlineStr">
        <is>
          <t>16:34</t>
        </is>
      </c>
    </row>
    <row r="364">
      <c r="A364" s="14" t="n">
        <v>46383</v>
      </c>
      <c r="B364" s="15" t="n">
        <v>0.6909722222222222</v>
      </c>
      <c r="C364" s="16" t="inlineStr">
        <is>
          <t>16:35</t>
        </is>
      </c>
    </row>
    <row r="365">
      <c r="A365" s="14" t="n">
        <v>46384</v>
      </c>
      <c r="B365" s="15" t="n">
        <v>0.6909722222222222</v>
      </c>
      <c r="C365" s="16" t="inlineStr">
        <is>
          <t>16:35</t>
        </is>
      </c>
    </row>
    <row r="366">
      <c r="A366" s="14" t="n">
        <v>46385</v>
      </c>
      <c r="B366" s="15" t="n">
        <v>0.6916666666666667</v>
      </c>
      <c r="C366" s="16" t="inlineStr">
        <is>
          <t>16:36</t>
        </is>
      </c>
    </row>
    <row r="367">
      <c r="A367" s="14" t="n">
        <v>46386</v>
      </c>
      <c r="B367" s="15" t="n">
        <v>0.6923611111111111</v>
      </c>
      <c r="C367" s="16" t="inlineStr">
        <is>
          <t>16:37</t>
        </is>
      </c>
    </row>
    <row r="368">
      <c r="A368" s="14" t="n">
        <v>46387</v>
      </c>
      <c r="B368" s="15" t="n">
        <v>0.6923611111111111</v>
      </c>
      <c r="C368" s="16" t="inlineStr">
        <is>
          <t>16:37</t>
        </is>
      </c>
    </row>
  </sheetData>
  <conditionalFormatting sqref="F5:F6">
    <cfRule type="expression" priority="1" dxfId="3">
      <formula>F5&lt;&gt;$F$4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X36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</cols>
  <sheetData>
    <row r="1">
      <c r="A1" s="2" t="inlineStr">
        <is>
          <t>日の入りの時刻（太陽の上辺が地平線に一致する時刻）</t>
        </is>
      </c>
    </row>
    <row r="2">
      <c r="A2" t="inlineStr">
        <is>
          <t>国立天文台暦計算室の値。2026年10月6日に取得。分の値で、秒は暦計算室の表に出ていない</t>
        </is>
      </c>
    </row>
    <row r="3">
      <c r="A3" s="11" t="inlineStr">
        <is>
          <t>日付</t>
        </is>
      </c>
      <c r="B3" s="11" t="inlineStr">
        <is>
          <t>札幌</t>
        </is>
      </c>
      <c r="C3" s="11" t="inlineStr">
        <is>
          <t>根室</t>
        </is>
      </c>
      <c r="D3" s="11" t="inlineStr">
        <is>
          <t>青森</t>
        </is>
      </c>
      <c r="E3" s="11" t="inlineStr">
        <is>
          <t>盛岡</t>
        </is>
      </c>
      <c r="F3" s="11" t="inlineStr">
        <is>
          <t>仙台</t>
        </is>
      </c>
      <c r="G3" s="11" t="inlineStr">
        <is>
          <t>秋田</t>
        </is>
      </c>
      <c r="H3" s="11" t="inlineStr">
        <is>
          <t>山形</t>
        </is>
      </c>
      <c r="I3" s="11" t="inlineStr">
        <is>
          <t>福島</t>
        </is>
      </c>
      <c r="J3" s="11" t="inlineStr">
        <is>
          <t>水戸</t>
        </is>
      </c>
      <c r="K3" s="11" t="inlineStr">
        <is>
          <t>宇都宮</t>
        </is>
      </c>
      <c r="L3" s="11" t="inlineStr">
        <is>
          <t>前橋</t>
        </is>
      </c>
      <c r="M3" s="11" t="inlineStr">
        <is>
          <t>さいたま</t>
        </is>
      </c>
      <c r="N3" s="11" t="inlineStr">
        <is>
          <t>千葉</t>
        </is>
      </c>
      <c r="O3" s="11" t="inlineStr">
        <is>
          <t>東京</t>
        </is>
      </c>
      <c r="P3" s="11" t="inlineStr">
        <is>
          <t>小笠原（父島）</t>
        </is>
      </c>
      <c r="Q3" s="11" t="inlineStr">
        <is>
          <t>横浜</t>
        </is>
      </c>
      <c r="R3" s="11" t="inlineStr">
        <is>
          <t>新潟</t>
        </is>
      </c>
      <c r="S3" s="11" t="inlineStr">
        <is>
          <t>富山</t>
        </is>
      </c>
      <c r="T3" s="11" t="inlineStr">
        <is>
          <t>金沢</t>
        </is>
      </c>
      <c r="U3" s="11" t="inlineStr">
        <is>
          <t>福井</t>
        </is>
      </c>
      <c r="V3" s="11" t="inlineStr">
        <is>
          <t>甲府</t>
        </is>
      </c>
      <c r="W3" s="11" t="inlineStr">
        <is>
          <t>長野</t>
        </is>
      </c>
      <c r="X3" s="11" t="inlineStr">
        <is>
          <t>岐阜</t>
        </is>
      </c>
      <c r="Y3" s="11" t="inlineStr">
        <is>
          <t>静岡</t>
        </is>
      </c>
      <c r="Z3" s="11" t="inlineStr">
        <is>
          <t>名古屋</t>
        </is>
      </c>
      <c r="AA3" s="11" t="inlineStr">
        <is>
          <t>津</t>
        </is>
      </c>
      <c r="AB3" s="11" t="inlineStr">
        <is>
          <t>大津</t>
        </is>
      </c>
      <c r="AC3" s="11" t="inlineStr">
        <is>
          <t>京都</t>
        </is>
      </c>
      <c r="AD3" s="11" t="inlineStr">
        <is>
          <t>大阪</t>
        </is>
      </c>
      <c r="AE3" s="11" t="inlineStr">
        <is>
          <t>神戸</t>
        </is>
      </c>
      <c r="AF3" s="11" t="inlineStr">
        <is>
          <t>奈良</t>
        </is>
      </c>
      <c r="AG3" s="11" t="inlineStr">
        <is>
          <t>和歌山</t>
        </is>
      </c>
      <c r="AH3" s="11" t="inlineStr">
        <is>
          <t>鳥取</t>
        </is>
      </c>
      <c r="AI3" s="11" t="inlineStr">
        <is>
          <t>松江</t>
        </is>
      </c>
      <c r="AJ3" s="11" t="inlineStr">
        <is>
          <t>岡山</t>
        </is>
      </c>
      <c r="AK3" s="11" t="inlineStr">
        <is>
          <t>広島</t>
        </is>
      </c>
      <c r="AL3" s="11" t="inlineStr">
        <is>
          <t>山口</t>
        </is>
      </c>
      <c r="AM3" s="11" t="inlineStr">
        <is>
          <t>徳島</t>
        </is>
      </c>
      <c r="AN3" s="11" t="inlineStr">
        <is>
          <t>高松</t>
        </is>
      </c>
      <c r="AO3" s="11" t="inlineStr">
        <is>
          <t>松山</t>
        </is>
      </c>
      <c r="AP3" s="11" t="inlineStr">
        <is>
          <t>高知</t>
        </is>
      </c>
      <c r="AQ3" s="11" t="inlineStr">
        <is>
          <t>福岡</t>
        </is>
      </c>
      <c r="AR3" s="11" t="inlineStr">
        <is>
          <t>佐賀</t>
        </is>
      </c>
      <c r="AS3" s="11" t="inlineStr">
        <is>
          <t>長崎</t>
        </is>
      </c>
      <c r="AT3" s="11" t="inlineStr">
        <is>
          <t>熊本</t>
        </is>
      </c>
      <c r="AU3" s="11" t="inlineStr">
        <is>
          <t>大分</t>
        </is>
      </c>
      <c r="AV3" s="11" t="inlineStr">
        <is>
          <t>宮崎</t>
        </is>
      </c>
      <c r="AW3" s="11" t="inlineStr">
        <is>
          <t>鹿児島</t>
        </is>
      </c>
      <c r="AX3" s="11" t="inlineStr">
        <is>
          <t>那覇</t>
        </is>
      </c>
    </row>
    <row r="4">
      <c r="A4" s="14" t="n">
        <v>46023</v>
      </c>
      <c r="B4" s="15" t="n">
        <v>0.6736111111111112</v>
      </c>
      <c r="C4" s="15" t="n">
        <v>0.6611111111111111</v>
      </c>
      <c r="D4" s="15" t="n">
        <v>0.6805555555555556</v>
      </c>
      <c r="E4" s="15" t="n">
        <v>0.6819444444444445</v>
      </c>
      <c r="F4" s="15" t="n">
        <v>0.6854166666666667</v>
      </c>
      <c r="G4" s="15" t="n">
        <v>0.6847222222222222</v>
      </c>
      <c r="H4" s="15" t="n">
        <v>0.6868055555555556</v>
      </c>
      <c r="I4" s="15" t="n">
        <v>0.6875</v>
      </c>
      <c r="J4" s="15" t="n">
        <v>0.6902777777777778</v>
      </c>
      <c r="K4" s="15" t="n">
        <v>0.6909722222222222</v>
      </c>
      <c r="L4" s="15" t="n">
        <v>0.69375</v>
      </c>
      <c r="M4" s="15" t="n">
        <v>0.6930555555555555</v>
      </c>
      <c r="N4" s="15" t="n">
        <v>0.6923611111111111</v>
      </c>
      <c r="O4" s="15" t="n">
        <v>0.6930555555555555</v>
      </c>
      <c r="P4" s="15" t="n">
        <v>0.7006944444444444</v>
      </c>
      <c r="Q4" s="15" t="n">
        <v>0.69375</v>
      </c>
      <c r="R4" s="15" t="n">
        <v>0.6909722222222222</v>
      </c>
      <c r="S4" s="15" t="n">
        <v>0.6986111111111111</v>
      </c>
      <c r="T4" s="15" t="n">
        <v>0.7</v>
      </c>
      <c r="U4" s="15" t="n">
        <v>0.7020833333333333</v>
      </c>
      <c r="V4" s="15" t="n">
        <v>0.6965277777777777</v>
      </c>
      <c r="W4" s="15" t="n">
        <v>0.6958333333333333</v>
      </c>
      <c r="X4" s="15" t="n">
        <v>0.7020833333333333</v>
      </c>
      <c r="Y4" s="15" t="n">
        <v>0.6986111111111111</v>
      </c>
      <c r="Z4" s="15" t="n">
        <v>0.7020833333333333</v>
      </c>
      <c r="AA4" s="15" t="n">
        <v>0.7041666666666667</v>
      </c>
      <c r="AB4" s="15" t="n">
        <v>0.7055555555555556</v>
      </c>
      <c r="AC4" s="15" t="n">
        <v>0.7055555555555556</v>
      </c>
      <c r="AD4" s="15" t="n">
        <v>0.7069444444444445</v>
      </c>
      <c r="AE4" s="15" t="n">
        <v>0.7076388888888889</v>
      </c>
      <c r="AF4" s="15" t="n">
        <v>0.70625</v>
      </c>
      <c r="AG4" s="15" t="n">
        <v>0.7083333333333334</v>
      </c>
      <c r="AH4" s="15" t="n">
        <v>0.7090277777777778</v>
      </c>
      <c r="AI4" s="15" t="n">
        <v>0.7125</v>
      </c>
      <c r="AJ4" s="15" t="n">
        <v>0.7111111111111111</v>
      </c>
      <c r="AK4" s="15" t="n">
        <v>0.7159722222222222</v>
      </c>
      <c r="AL4" s="15" t="n">
        <v>0.71875</v>
      </c>
      <c r="AM4" s="15" t="n">
        <v>0.7104166666666667</v>
      </c>
      <c r="AN4" s="15" t="n">
        <v>0.7118055555555556</v>
      </c>
      <c r="AO4" s="15" t="n">
        <v>0.7159722222222222</v>
      </c>
      <c r="AP4" s="15" t="n">
        <v>0.7145833333333333</v>
      </c>
      <c r="AQ4" s="15" t="n">
        <v>0.7229166666666667</v>
      </c>
      <c r="AR4" s="15" t="n">
        <v>0.7236111111111111</v>
      </c>
      <c r="AS4" s="15" t="n">
        <v>0.7256944444444444</v>
      </c>
      <c r="AT4" s="15" t="n">
        <v>0.7236111111111111</v>
      </c>
      <c r="AU4" s="15" t="n">
        <v>0.7201388888888889</v>
      </c>
      <c r="AV4" s="15" t="n">
        <v>0.7229166666666667</v>
      </c>
      <c r="AW4" s="15" t="n">
        <v>0.7256944444444444</v>
      </c>
      <c r="AX4" s="15" t="n">
        <v>0.7423611111111111</v>
      </c>
    </row>
    <row r="5">
      <c r="A5" s="14" t="n">
        <v>46024</v>
      </c>
      <c r="B5" s="15" t="n">
        <v>0.6743055555555556</v>
      </c>
      <c r="C5" s="15" t="n">
        <v>0.6618055555555555</v>
      </c>
      <c r="D5" s="15" t="n">
        <v>0.68125</v>
      </c>
      <c r="E5" s="15" t="n">
        <v>0.6819444444444445</v>
      </c>
      <c r="F5" s="15" t="n">
        <v>0.6861111111111111</v>
      </c>
      <c r="G5" s="15" t="n">
        <v>0.6847222222222222</v>
      </c>
      <c r="H5" s="15" t="n">
        <v>0.6875</v>
      </c>
      <c r="I5" s="15" t="n">
        <v>0.6881944444444444</v>
      </c>
      <c r="J5" s="15" t="n">
        <v>0.6902777777777778</v>
      </c>
      <c r="K5" s="15" t="n">
        <v>0.6916666666666667</v>
      </c>
      <c r="L5" s="15" t="n">
        <v>0.6944444444444444</v>
      </c>
      <c r="M5" s="15" t="n">
        <v>0.69375</v>
      </c>
      <c r="N5" s="15" t="n">
        <v>0.6930555555555555</v>
      </c>
      <c r="O5" s="15" t="n">
        <v>0.69375</v>
      </c>
      <c r="P5" s="15" t="n">
        <v>0.7013888888888888</v>
      </c>
      <c r="Q5" s="15" t="n">
        <v>0.6944444444444444</v>
      </c>
      <c r="R5" s="15" t="n">
        <v>0.6916666666666667</v>
      </c>
      <c r="S5" s="15" t="n">
        <v>0.6993055555555555</v>
      </c>
      <c r="T5" s="15" t="n">
        <v>0.7006944444444444</v>
      </c>
      <c r="U5" s="15" t="n">
        <v>0.7027777777777777</v>
      </c>
      <c r="V5" s="15" t="n">
        <v>0.6972222222222222</v>
      </c>
      <c r="W5" s="15" t="n">
        <v>0.6965277777777777</v>
      </c>
      <c r="X5" s="15" t="n">
        <v>0.7027777777777777</v>
      </c>
      <c r="Y5" s="15" t="n">
        <v>0.6986111111111111</v>
      </c>
      <c r="Z5" s="15" t="n">
        <v>0.7027777777777777</v>
      </c>
      <c r="AA5" s="15" t="n">
        <v>0.7041666666666667</v>
      </c>
      <c r="AB5" s="15" t="n">
        <v>0.7055555555555556</v>
      </c>
      <c r="AC5" s="15" t="n">
        <v>0.70625</v>
      </c>
      <c r="AD5" s="15" t="n">
        <v>0.7076388888888889</v>
      </c>
      <c r="AE5" s="15" t="n">
        <v>0.7083333333333334</v>
      </c>
      <c r="AF5" s="15" t="n">
        <v>0.70625</v>
      </c>
      <c r="AG5" s="15" t="n">
        <v>0.7090277777777778</v>
      </c>
      <c r="AH5" s="15" t="n">
        <v>0.7097222222222223</v>
      </c>
      <c r="AI5" s="15" t="n">
        <v>0.7125</v>
      </c>
      <c r="AJ5" s="15" t="n">
        <v>0.7118055555555556</v>
      </c>
      <c r="AK5" s="15" t="n">
        <v>0.7166666666666667</v>
      </c>
      <c r="AL5" s="15" t="n">
        <v>0.7194444444444444</v>
      </c>
      <c r="AM5" s="15" t="n">
        <v>0.7111111111111111</v>
      </c>
      <c r="AN5" s="15" t="n">
        <v>0.7118055555555556</v>
      </c>
      <c r="AO5" s="15" t="n">
        <v>0.7166666666666667</v>
      </c>
      <c r="AP5" s="15" t="n">
        <v>0.7145833333333333</v>
      </c>
      <c r="AQ5" s="15" t="n">
        <v>0.7236111111111111</v>
      </c>
      <c r="AR5" s="15" t="n">
        <v>0.7243055555555555</v>
      </c>
      <c r="AS5" s="15" t="n">
        <v>0.7263888888888889</v>
      </c>
      <c r="AT5" s="15" t="n">
        <v>0.7236111111111111</v>
      </c>
      <c r="AU5" s="15" t="n">
        <v>0.7208333333333333</v>
      </c>
      <c r="AV5" s="15" t="n">
        <v>0.7236111111111111</v>
      </c>
      <c r="AW5" s="15" t="n">
        <v>0.7263888888888889</v>
      </c>
      <c r="AX5" s="15" t="n">
        <v>0.7430555555555556</v>
      </c>
    </row>
    <row r="6">
      <c r="A6" s="14" t="n">
        <v>46025</v>
      </c>
      <c r="B6" s="15" t="n">
        <v>0.675</v>
      </c>
      <c r="C6" s="15" t="n">
        <v>0.6625</v>
      </c>
      <c r="D6" s="15" t="n">
        <v>0.6819444444444445</v>
      </c>
      <c r="E6" s="15" t="n">
        <v>0.6826388888888889</v>
      </c>
      <c r="F6" s="15" t="n">
        <v>0.6861111111111111</v>
      </c>
      <c r="G6" s="15" t="n">
        <v>0.6854166666666667</v>
      </c>
      <c r="H6" s="15" t="n">
        <v>0.6881944444444444</v>
      </c>
      <c r="I6" s="15" t="n">
        <v>0.6881944444444444</v>
      </c>
      <c r="J6" s="15" t="n">
        <v>0.6909722222222222</v>
      </c>
      <c r="K6" s="15" t="n">
        <v>0.6923611111111111</v>
      </c>
      <c r="L6" s="15" t="n">
        <v>0.6951388888888889</v>
      </c>
      <c r="M6" s="15" t="n">
        <v>0.6944444444444444</v>
      </c>
      <c r="N6" s="15" t="n">
        <v>0.69375</v>
      </c>
      <c r="O6" s="15" t="n">
        <v>0.6944444444444444</v>
      </c>
      <c r="P6" s="15" t="n">
        <v>0.7013888888888888</v>
      </c>
      <c r="Q6" s="15" t="n">
        <v>0.6951388888888889</v>
      </c>
      <c r="R6" s="15" t="n">
        <v>0.6923611111111111</v>
      </c>
      <c r="S6" s="15" t="n">
        <v>0.6993055555555555</v>
      </c>
      <c r="T6" s="15" t="n">
        <v>0.7013888888888888</v>
      </c>
      <c r="U6" s="15" t="n">
        <v>0.7034722222222223</v>
      </c>
      <c r="V6" s="15" t="n">
        <v>0.6979166666666666</v>
      </c>
      <c r="W6" s="15" t="n">
        <v>0.6972222222222222</v>
      </c>
      <c r="X6" s="15" t="n">
        <v>0.7027777777777777</v>
      </c>
      <c r="Y6" s="15" t="n">
        <v>0.6993055555555555</v>
      </c>
      <c r="Z6" s="15" t="n">
        <v>0.7034722222222223</v>
      </c>
      <c r="AA6" s="15" t="n">
        <v>0.7048611111111112</v>
      </c>
      <c r="AB6" s="15" t="n">
        <v>0.70625</v>
      </c>
      <c r="AC6" s="15" t="n">
        <v>0.7069444444444445</v>
      </c>
      <c r="AD6" s="15" t="n">
        <v>0.7083333333333334</v>
      </c>
      <c r="AE6" s="15" t="n">
        <v>0.7090277777777778</v>
      </c>
      <c r="AF6" s="15" t="n">
        <v>0.7069444444444445</v>
      </c>
      <c r="AG6" s="15" t="n">
        <v>0.7097222222222223</v>
      </c>
      <c r="AH6" s="15" t="n">
        <v>0.7097222222222223</v>
      </c>
      <c r="AI6" s="15" t="n">
        <v>0.7131944444444445</v>
      </c>
      <c r="AJ6" s="15" t="n">
        <v>0.7125</v>
      </c>
      <c r="AK6" s="15" t="n">
        <v>0.7166666666666667</v>
      </c>
      <c r="AL6" s="15" t="n">
        <v>0.7201388888888889</v>
      </c>
      <c r="AM6" s="15" t="n">
        <v>0.7118055555555556</v>
      </c>
      <c r="AN6" s="15" t="n">
        <v>0.7125</v>
      </c>
      <c r="AO6" s="15" t="n">
        <v>0.7173611111111111</v>
      </c>
      <c r="AP6" s="15" t="n">
        <v>0.7152777777777778</v>
      </c>
      <c r="AQ6" s="15" t="n">
        <v>0.7243055555555555</v>
      </c>
      <c r="AR6" s="15" t="n">
        <v>0.725</v>
      </c>
      <c r="AS6" s="15" t="n">
        <v>0.7270833333333333</v>
      </c>
      <c r="AT6" s="15" t="n">
        <v>0.7243055555555555</v>
      </c>
      <c r="AU6" s="15" t="n">
        <v>0.7215277777777778</v>
      </c>
      <c r="AV6" s="15" t="n">
        <v>0.7243055555555555</v>
      </c>
      <c r="AW6" s="15" t="n">
        <v>0.7270833333333333</v>
      </c>
      <c r="AX6" s="15" t="n">
        <v>0.7430555555555556</v>
      </c>
    </row>
    <row r="7">
      <c r="A7" s="14" t="n">
        <v>46026</v>
      </c>
      <c r="B7" s="15" t="n">
        <v>0.6756944444444445</v>
      </c>
      <c r="C7" s="15" t="n">
        <v>0.6631944444444444</v>
      </c>
      <c r="D7" s="15" t="n">
        <v>0.6819444444444445</v>
      </c>
      <c r="E7" s="15" t="n">
        <v>0.6833333333333333</v>
      </c>
      <c r="F7" s="15" t="n">
        <v>0.6868055555555556</v>
      </c>
      <c r="G7" s="15" t="n">
        <v>0.6861111111111111</v>
      </c>
      <c r="H7" s="15" t="n">
        <v>0.6881944444444444</v>
      </c>
      <c r="I7" s="15" t="n">
        <v>0.6888888888888889</v>
      </c>
      <c r="J7" s="15" t="n">
        <v>0.6916666666666667</v>
      </c>
      <c r="K7" s="15" t="n">
        <v>0.6930555555555555</v>
      </c>
      <c r="L7" s="15" t="n">
        <v>0.6958333333333333</v>
      </c>
      <c r="M7" s="15" t="n">
        <v>0.6951388888888889</v>
      </c>
      <c r="N7" s="15" t="n">
        <v>0.69375</v>
      </c>
      <c r="O7" s="15" t="n">
        <v>0.6951388888888889</v>
      </c>
      <c r="P7" s="15" t="n">
        <v>0.7020833333333333</v>
      </c>
      <c r="Q7" s="15" t="n">
        <v>0.6958333333333333</v>
      </c>
      <c r="R7" s="15" t="n">
        <v>0.6930555555555555</v>
      </c>
      <c r="S7" s="15" t="n">
        <v>0.7</v>
      </c>
      <c r="T7" s="15" t="n">
        <v>0.7020833333333333</v>
      </c>
      <c r="U7" s="15" t="n">
        <v>0.7041666666666667</v>
      </c>
      <c r="V7" s="15" t="n">
        <v>0.6979166666666666</v>
      </c>
      <c r="W7" s="15" t="n">
        <v>0.6972222222222222</v>
      </c>
      <c r="X7" s="15" t="n">
        <v>0.7034722222222223</v>
      </c>
      <c r="Y7" s="15" t="n">
        <v>0.7</v>
      </c>
      <c r="Z7" s="15" t="n">
        <v>0.7034722222222223</v>
      </c>
      <c r="AA7" s="15" t="n">
        <v>0.7055555555555556</v>
      </c>
      <c r="AB7" s="15" t="n">
        <v>0.7069444444444445</v>
      </c>
      <c r="AC7" s="15" t="n">
        <v>0.7069444444444445</v>
      </c>
      <c r="AD7" s="15" t="n">
        <v>0.7083333333333334</v>
      </c>
      <c r="AE7" s="15" t="n">
        <v>0.7097222222222223</v>
      </c>
      <c r="AF7" s="15" t="n">
        <v>0.7076388888888889</v>
      </c>
      <c r="AG7" s="15" t="n">
        <v>0.7104166666666667</v>
      </c>
      <c r="AH7" s="15" t="n">
        <v>0.7104166666666667</v>
      </c>
      <c r="AI7" s="15" t="n">
        <v>0.7138888888888889</v>
      </c>
      <c r="AJ7" s="15" t="n">
        <v>0.7131944444444445</v>
      </c>
      <c r="AK7" s="15" t="n">
        <v>0.7173611111111111</v>
      </c>
      <c r="AL7" s="15" t="n">
        <v>0.7208333333333333</v>
      </c>
      <c r="AM7" s="15" t="n">
        <v>0.7125</v>
      </c>
      <c r="AN7" s="15" t="n">
        <v>0.7131944444444445</v>
      </c>
      <c r="AO7" s="15" t="n">
        <v>0.7173611111111111</v>
      </c>
      <c r="AP7" s="15" t="n">
        <v>0.7159722222222222</v>
      </c>
      <c r="AQ7" s="15" t="n">
        <v>0.7243055555555555</v>
      </c>
      <c r="AR7" s="15" t="n">
        <v>0.7256944444444444</v>
      </c>
      <c r="AS7" s="15" t="n">
        <v>0.7277777777777777</v>
      </c>
      <c r="AT7" s="15" t="n">
        <v>0.725</v>
      </c>
      <c r="AU7" s="15" t="n">
        <v>0.7215277777777778</v>
      </c>
      <c r="AV7" s="15" t="n">
        <v>0.7243055555555555</v>
      </c>
      <c r="AW7" s="15" t="n">
        <v>0.7277777777777777</v>
      </c>
      <c r="AX7" s="15" t="n">
        <v>0.74375</v>
      </c>
    </row>
    <row r="8">
      <c r="A8" s="14" t="n">
        <v>46027</v>
      </c>
      <c r="B8" s="15" t="n">
        <v>0.6763888888888889</v>
      </c>
      <c r="C8" s="15" t="n">
        <v>0.6638888888888889</v>
      </c>
      <c r="D8" s="15" t="n">
        <v>0.6826388888888889</v>
      </c>
      <c r="E8" s="15" t="n">
        <v>0.6840277777777778</v>
      </c>
      <c r="F8" s="15" t="n">
        <v>0.6875</v>
      </c>
      <c r="G8" s="15" t="n">
        <v>0.6868055555555556</v>
      </c>
      <c r="H8" s="15" t="n">
        <v>0.6888888888888889</v>
      </c>
      <c r="I8" s="15" t="n">
        <v>0.6895833333333333</v>
      </c>
      <c r="J8" s="15" t="n">
        <v>0.6923611111111111</v>
      </c>
      <c r="K8" s="15" t="n">
        <v>0.69375</v>
      </c>
      <c r="L8" s="15" t="n">
        <v>0.6958333333333333</v>
      </c>
      <c r="M8" s="15" t="n">
        <v>0.6951388888888889</v>
      </c>
      <c r="N8" s="15" t="n">
        <v>0.6944444444444444</v>
      </c>
      <c r="O8" s="15" t="n">
        <v>0.6958333333333333</v>
      </c>
      <c r="P8" s="15" t="n">
        <v>0.7027777777777777</v>
      </c>
      <c r="Q8" s="15" t="n">
        <v>0.6965277777777777</v>
      </c>
      <c r="R8" s="15" t="n">
        <v>0.6930555555555555</v>
      </c>
      <c r="S8" s="15" t="n">
        <v>0.7006944444444444</v>
      </c>
      <c r="T8" s="15" t="n">
        <v>0.7027777777777777</v>
      </c>
      <c r="U8" s="15" t="n">
        <v>0.7048611111111112</v>
      </c>
      <c r="V8" s="15" t="n">
        <v>0.6986111111111111</v>
      </c>
      <c r="W8" s="15" t="n">
        <v>0.6979166666666666</v>
      </c>
      <c r="X8" s="15" t="n">
        <v>0.7041666666666667</v>
      </c>
      <c r="Y8" s="15" t="n">
        <v>0.7006944444444444</v>
      </c>
      <c r="Z8" s="15" t="n">
        <v>0.7041666666666667</v>
      </c>
      <c r="AA8" s="15" t="n">
        <v>0.70625</v>
      </c>
      <c r="AB8" s="15" t="n">
        <v>0.7076388888888889</v>
      </c>
      <c r="AC8" s="15" t="n">
        <v>0.7076388888888889</v>
      </c>
      <c r="AD8" s="15" t="n">
        <v>0.7090277777777778</v>
      </c>
      <c r="AE8" s="15" t="n">
        <v>0.7097222222222223</v>
      </c>
      <c r="AF8" s="15" t="n">
        <v>0.7083333333333334</v>
      </c>
      <c r="AG8" s="15" t="n">
        <v>0.7111111111111111</v>
      </c>
      <c r="AH8" s="15" t="n">
        <v>0.7111111111111111</v>
      </c>
      <c r="AI8" s="15" t="n">
        <v>0.7145833333333333</v>
      </c>
      <c r="AJ8" s="15" t="n">
        <v>0.7131944444444445</v>
      </c>
      <c r="AK8" s="15" t="n">
        <v>0.7180555555555556</v>
      </c>
      <c r="AL8" s="15" t="n">
        <v>0.7208333333333333</v>
      </c>
      <c r="AM8" s="15" t="n">
        <v>0.7125</v>
      </c>
      <c r="AN8" s="15" t="n">
        <v>0.7138888888888889</v>
      </c>
      <c r="AO8" s="15" t="n">
        <v>0.7180555555555556</v>
      </c>
      <c r="AP8" s="15" t="n">
        <v>0.7166666666666667</v>
      </c>
      <c r="AQ8" s="15" t="n">
        <v>0.725</v>
      </c>
      <c r="AR8" s="15" t="n">
        <v>0.7256944444444444</v>
      </c>
      <c r="AS8" s="15" t="n">
        <v>0.7277777777777777</v>
      </c>
      <c r="AT8" s="15" t="n">
        <v>0.7256944444444444</v>
      </c>
      <c r="AU8" s="15" t="n">
        <v>0.7222222222222222</v>
      </c>
      <c r="AV8" s="15" t="n">
        <v>0.725</v>
      </c>
      <c r="AW8" s="15" t="n">
        <v>0.7277777777777777</v>
      </c>
      <c r="AX8" s="15" t="n">
        <v>0.7444444444444445</v>
      </c>
    </row>
    <row r="9">
      <c r="A9" s="14" t="n">
        <v>46028</v>
      </c>
      <c r="B9" s="15" t="n">
        <v>0.6770833333333334</v>
      </c>
      <c r="C9" s="15" t="n">
        <v>0.6645833333333333</v>
      </c>
      <c r="D9" s="15" t="n">
        <v>0.6833333333333333</v>
      </c>
      <c r="E9" s="15" t="n">
        <v>0.6847222222222222</v>
      </c>
      <c r="F9" s="15" t="n">
        <v>0.6881944444444444</v>
      </c>
      <c r="G9" s="15" t="n">
        <v>0.6875</v>
      </c>
      <c r="H9" s="15" t="n">
        <v>0.6895833333333333</v>
      </c>
      <c r="I9" s="15" t="n">
        <v>0.6902777777777778</v>
      </c>
      <c r="J9" s="15" t="n">
        <v>0.6930555555555555</v>
      </c>
      <c r="K9" s="15" t="n">
        <v>0.6944444444444444</v>
      </c>
      <c r="L9" s="15" t="n">
        <v>0.6965277777777777</v>
      </c>
      <c r="M9" s="15" t="n">
        <v>0.6958333333333333</v>
      </c>
      <c r="N9" s="15" t="n">
        <v>0.6951388888888889</v>
      </c>
      <c r="O9" s="15" t="n">
        <v>0.6958333333333333</v>
      </c>
      <c r="P9" s="15" t="n">
        <v>0.7027777777777777</v>
      </c>
      <c r="Q9" s="15" t="n">
        <v>0.6965277777777777</v>
      </c>
      <c r="R9" s="15" t="n">
        <v>0.69375</v>
      </c>
      <c r="S9" s="15" t="n">
        <v>0.7013888888888888</v>
      </c>
      <c r="T9" s="15" t="n">
        <v>0.7027777777777777</v>
      </c>
      <c r="U9" s="15" t="n">
        <v>0.7055555555555556</v>
      </c>
      <c r="V9" s="15" t="n">
        <v>0.6993055555555555</v>
      </c>
      <c r="W9" s="15" t="n">
        <v>0.6986111111111111</v>
      </c>
      <c r="X9" s="15" t="n">
        <v>0.7048611111111112</v>
      </c>
      <c r="Y9" s="15" t="n">
        <v>0.7013888888888888</v>
      </c>
      <c r="Z9" s="15" t="n">
        <v>0.7048611111111112</v>
      </c>
      <c r="AA9" s="15" t="n">
        <v>0.7069444444444445</v>
      </c>
      <c r="AB9" s="15" t="n">
        <v>0.7083333333333334</v>
      </c>
      <c r="AC9" s="15" t="n">
        <v>0.7083333333333334</v>
      </c>
      <c r="AD9" s="15" t="n">
        <v>0.7097222222222223</v>
      </c>
      <c r="AE9" s="15" t="n">
        <v>0.7104166666666667</v>
      </c>
      <c r="AF9" s="15" t="n">
        <v>0.7090277777777778</v>
      </c>
      <c r="AG9" s="15" t="n">
        <v>0.7111111111111111</v>
      </c>
      <c r="AH9" s="15" t="n">
        <v>0.7118055555555556</v>
      </c>
      <c r="AI9" s="15" t="n">
        <v>0.7152777777777778</v>
      </c>
      <c r="AJ9" s="15" t="n">
        <v>0.7138888888888889</v>
      </c>
      <c r="AK9" s="15" t="n">
        <v>0.71875</v>
      </c>
      <c r="AL9" s="15" t="n">
        <v>0.7215277777777778</v>
      </c>
      <c r="AM9" s="15" t="n">
        <v>0.7131944444444445</v>
      </c>
      <c r="AN9" s="15" t="n">
        <v>0.7145833333333333</v>
      </c>
      <c r="AO9" s="15" t="n">
        <v>0.71875</v>
      </c>
      <c r="AP9" s="15" t="n">
        <v>0.7173611111111111</v>
      </c>
      <c r="AQ9" s="15" t="n">
        <v>0.7256944444444444</v>
      </c>
      <c r="AR9" s="15" t="n">
        <v>0.7263888888888889</v>
      </c>
      <c r="AS9" s="15" t="n">
        <v>0.7284722222222222</v>
      </c>
      <c r="AT9" s="15" t="n">
        <v>0.7263888888888889</v>
      </c>
      <c r="AU9" s="15" t="n">
        <v>0.7229166666666667</v>
      </c>
      <c r="AV9" s="15" t="n">
        <v>0.7256944444444444</v>
      </c>
      <c r="AW9" s="15" t="n">
        <v>0.7284722222222222</v>
      </c>
      <c r="AX9" s="15" t="n">
        <v>0.7444444444444445</v>
      </c>
    </row>
    <row r="10">
      <c r="A10" s="14" t="n">
        <v>46029</v>
      </c>
      <c r="B10" s="15" t="n">
        <v>0.6777777777777778</v>
      </c>
      <c r="C10" s="15" t="n">
        <v>0.6652777777777777</v>
      </c>
      <c r="D10" s="15" t="n">
        <v>0.6840277777777778</v>
      </c>
      <c r="E10" s="15" t="n">
        <v>0.6854166666666667</v>
      </c>
      <c r="F10" s="15" t="n">
        <v>0.6888888888888889</v>
      </c>
      <c r="G10" s="15" t="n">
        <v>0.6881944444444444</v>
      </c>
      <c r="H10" s="15" t="n">
        <v>0.6902777777777778</v>
      </c>
      <c r="I10" s="15" t="n">
        <v>0.6909722222222222</v>
      </c>
      <c r="J10" s="15" t="n">
        <v>0.69375</v>
      </c>
      <c r="K10" s="15" t="n">
        <v>0.6944444444444444</v>
      </c>
      <c r="L10" s="15" t="n">
        <v>0.6972222222222222</v>
      </c>
      <c r="M10" s="15" t="n">
        <v>0.6965277777777777</v>
      </c>
      <c r="N10" s="15" t="n">
        <v>0.6958333333333333</v>
      </c>
      <c r="O10" s="15" t="n">
        <v>0.6965277777777777</v>
      </c>
      <c r="P10" s="15" t="n">
        <v>0.7034722222222223</v>
      </c>
      <c r="Q10" s="15" t="n">
        <v>0.6972222222222222</v>
      </c>
      <c r="R10" s="15" t="n">
        <v>0.6944444444444444</v>
      </c>
      <c r="S10" s="15" t="n">
        <v>0.7020833333333333</v>
      </c>
      <c r="T10" s="15" t="n">
        <v>0.7034722222222223</v>
      </c>
      <c r="U10" s="15" t="n">
        <v>0.7055555555555556</v>
      </c>
      <c r="V10" s="15" t="n">
        <v>0.7</v>
      </c>
      <c r="W10" s="15" t="n">
        <v>0.6993055555555555</v>
      </c>
      <c r="X10" s="15" t="n">
        <v>0.7055555555555556</v>
      </c>
      <c r="Y10" s="15" t="n">
        <v>0.7013888888888888</v>
      </c>
      <c r="Z10" s="15" t="n">
        <v>0.7055555555555556</v>
      </c>
      <c r="AA10" s="15" t="n">
        <v>0.7076388888888889</v>
      </c>
      <c r="AB10" s="15" t="n">
        <v>0.7083333333333334</v>
      </c>
      <c r="AC10" s="15" t="n">
        <v>0.7090277777777778</v>
      </c>
      <c r="AD10" s="15" t="n">
        <v>0.7104166666666667</v>
      </c>
      <c r="AE10" s="15" t="n">
        <v>0.7111111111111111</v>
      </c>
      <c r="AF10" s="15" t="n">
        <v>0.7090277777777778</v>
      </c>
      <c r="AG10" s="15" t="n">
        <v>0.7118055555555556</v>
      </c>
      <c r="AH10" s="15" t="n">
        <v>0.7125</v>
      </c>
      <c r="AI10" s="15" t="n">
        <v>0.7159722222222222</v>
      </c>
      <c r="AJ10" s="15" t="n">
        <v>0.7145833333333333</v>
      </c>
      <c r="AK10" s="15" t="n">
        <v>0.7194444444444444</v>
      </c>
      <c r="AL10" s="15" t="n">
        <v>0.7222222222222222</v>
      </c>
      <c r="AM10" s="15" t="n">
        <v>0.7138888888888889</v>
      </c>
      <c r="AN10" s="15" t="n">
        <v>0.7145833333333333</v>
      </c>
      <c r="AO10" s="15" t="n">
        <v>0.7194444444444444</v>
      </c>
      <c r="AP10" s="15" t="n">
        <v>0.7173611111111111</v>
      </c>
      <c r="AQ10" s="15" t="n">
        <v>0.7263888888888889</v>
      </c>
      <c r="AR10" s="15" t="n">
        <v>0.7270833333333333</v>
      </c>
      <c r="AS10" s="15" t="n">
        <v>0.7291666666666666</v>
      </c>
      <c r="AT10" s="15" t="n">
        <v>0.7263888888888889</v>
      </c>
      <c r="AU10" s="15" t="n">
        <v>0.7236111111111111</v>
      </c>
      <c r="AV10" s="15" t="n">
        <v>0.7263888888888889</v>
      </c>
      <c r="AW10" s="15" t="n">
        <v>0.7291666666666666</v>
      </c>
      <c r="AX10" s="15" t="n">
        <v>0.7451388888888889</v>
      </c>
    </row>
    <row r="11">
      <c r="A11" s="14" t="n">
        <v>46030</v>
      </c>
      <c r="B11" s="15" t="n">
        <v>0.6784722222222223</v>
      </c>
      <c r="C11" s="15" t="n">
        <v>0.6659722222222222</v>
      </c>
      <c r="D11" s="15" t="n">
        <v>0.6847222222222222</v>
      </c>
      <c r="E11" s="15" t="n">
        <v>0.6861111111111111</v>
      </c>
      <c r="F11" s="15" t="n">
        <v>0.6895833333333333</v>
      </c>
      <c r="G11" s="15" t="n">
        <v>0.6888888888888889</v>
      </c>
      <c r="H11" s="15" t="n">
        <v>0.6909722222222222</v>
      </c>
      <c r="I11" s="15" t="n">
        <v>0.6916666666666667</v>
      </c>
      <c r="J11" s="15" t="n">
        <v>0.69375</v>
      </c>
      <c r="K11" s="15" t="n">
        <v>0.6951388888888889</v>
      </c>
      <c r="L11" s="15" t="n">
        <v>0.6979166666666666</v>
      </c>
      <c r="M11" s="15" t="n">
        <v>0.6972222222222222</v>
      </c>
      <c r="N11" s="15" t="n">
        <v>0.6965277777777777</v>
      </c>
      <c r="O11" s="15" t="n">
        <v>0.6972222222222222</v>
      </c>
      <c r="P11" s="15" t="n">
        <v>0.7041666666666667</v>
      </c>
      <c r="Q11" s="15" t="n">
        <v>0.6979166666666666</v>
      </c>
      <c r="R11" s="15" t="n">
        <v>0.6951388888888889</v>
      </c>
      <c r="S11" s="15" t="n">
        <v>0.7027777777777777</v>
      </c>
      <c r="T11" s="15" t="n">
        <v>0.7041666666666667</v>
      </c>
      <c r="U11" s="15" t="n">
        <v>0.70625</v>
      </c>
      <c r="V11" s="15" t="n">
        <v>0.7006944444444444</v>
      </c>
      <c r="W11" s="15" t="n">
        <v>0.7</v>
      </c>
      <c r="X11" s="15" t="n">
        <v>0.70625</v>
      </c>
      <c r="Y11" s="15" t="n">
        <v>0.7020833333333333</v>
      </c>
      <c r="Z11" s="15" t="n">
        <v>0.70625</v>
      </c>
      <c r="AA11" s="15" t="n">
        <v>0.7076388888888889</v>
      </c>
      <c r="AB11" s="15" t="n">
        <v>0.7090277777777778</v>
      </c>
      <c r="AC11" s="15" t="n">
        <v>0.7097222222222223</v>
      </c>
      <c r="AD11" s="15" t="n">
        <v>0.7111111111111111</v>
      </c>
      <c r="AE11" s="15" t="n">
        <v>0.7118055555555556</v>
      </c>
      <c r="AF11" s="15" t="n">
        <v>0.7097222222222223</v>
      </c>
      <c r="AG11" s="15" t="n">
        <v>0.7125</v>
      </c>
      <c r="AH11" s="15" t="n">
        <v>0.7131944444444445</v>
      </c>
      <c r="AI11" s="15" t="n">
        <v>0.7159722222222222</v>
      </c>
      <c r="AJ11" s="15" t="n">
        <v>0.7152777777777778</v>
      </c>
      <c r="AK11" s="15" t="n">
        <v>0.7201388888888889</v>
      </c>
      <c r="AL11" s="15" t="n">
        <v>0.7229166666666667</v>
      </c>
      <c r="AM11" s="15" t="n">
        <v>0.7145833333333333</v>
      </c>
      <c r="AN11" s="15" t="n">
        <v>0.7152777777777778</v>
      </c>
      <c r="AO11" s="15" t="n">
        <v>0.7201388888888889</v>
      </c>
      <c r="AP11" s="15" t="n">
        <v>0.7180555555555556</v>
      </c>
      <c r="AQ11" s="15" t="n">
        <v>0.7270833333333333</v>
      </c>
      <c r="AR11" s="15" t="n">
        <v>0.7277777777777777</v>
      </c>
      <c r="AS11" s="15" t="n">
        <v>0.7298611111111111</v>
      </c>
      <c r="AT11" s="15" t="n">
        <v>0.7270833333333333</v>
      </c>
      <c r="AU11" s="15" t="n">
        <v>0.7243055555555555</v>
      </c>
      <c r="AV11" s="15" t="n">
        <v>0.7270833333333333</v>
      </c>
      <c r="AW11" s="15" t="n">
        <v>0.7298611111111111</v>
      </c>
      <c r="AX11" s="15" t="n">
        <v>0.7458333333333333</v>
      </c>
    </row>
    <row r="12">
      <c r="A12" s="14" t="n">
        <v>46031</v>
      </c>
      <c r="B12" s="15" t="n">
        <v>0.6791666666666667</v>
      </c>
      <c r="C12" s="15" t="n">
        <v>0.6666666666666666</v>
      </c>
      <c r="D12" s="15" t="n">
        <v>0.6854166666666667</v>
      </c>
      <c r="E12" s="15" t="n">
        <v>0.6868055555555556</v>
      </c>
      <c r="F12" s="15" t="n">
        <v>0.6902777777777778</v>
      </c>
      <c r="G12" s="15" t="n">
        <v>0.6895833333333333</v>
      </c>
      <c r="H12" s="15" t="n">
        <v>0.6916666666666667</v>
      </c>
      <c r="I12" s="15" t="n">
        <v>0.6923611111111111</v>
      </c>
      <c r="J12" s="15" t="n">
        <v>0.6944444444444444</v>
      </c>
      <c r="K12" s="15" t="n">
        <v>0.6958333333333333</v>
      </c>
      <c r="L12" s="15" t="n">
        <v>0.6986111111111111</v>
      </c>
      <c r="M12" s="15" t="n">
        <v>0.6979166666666666</v>
      </c>
      <c r="N12" s="15" t="n">
        <v>0.6972222222222222</v>
      </c>
      <c r="O12" s="15" t="n">
        <v>0.6979166666666666</v>
      </c>
      <c r="P12" s="15" t="n">
        <v>0.7048611111111112</v>
      </c>
      <c r="Q12" s="15" t="n">
        <v>0.6986111111111111</v>
      </c>
      <c r="R12" s="15" t="n">
        <v>0.6958333333333333</v>
      </c>
      <c r="S12" s="15" t="n">
        <v>0.7034722222222223</v>
      </c>
      <c r="T12" s="15" t="n">
        <v>0.7048611111111112</v>
      </c>
      <c r="U12" s="15" t="n">
        <v>0.7069444444444445</v>
      </c>
      <c r="V12" s="15" t="n">
        <v>0.7013888888888888</v>
      </c>
      <c r="W12" s="15" t="n">
        <v>0.7006944444444444</v>
      </c>
      <c r="X12" s="15" t="n">
        <v>0.7069444444444445</v>
      </c>
      <c r="Y12" s="15" t="n">
        <v>0.7027777777777777</v>
      </c>
      <c r="Z12" s="15" t="n">
        <v>0.7069444444444445</v>
      </c>
      <c r="AA12" s="15" t="n">
        <v>0.7083333333333334</v>
      </c>
      <c r="AB12" s="15" t="n">
        <v>0.7097222222222223</v>
      </c>
      <c r="AC12" s="15" t="n">
        <v>0.7104166666666667</v>
      </c>
      <c r="AD12" s="15" t="n">
        <v>0.7118055555555556</v>
      </c>
      <c r="AE12" s="15" t="n">
        <v>0.7125</v>
      </c>
      <c r="AF12" s="15" t="n">
        <v>0.7104166666666667</v>
      </c>
      <c r="AG12" s="15" t="n">
        <v>0.7131944444444445</v>
      </c>
      <c r="AH12" s="15" t="n">
        <v>0.7138888888888889</v>
      </c>
      <c r="AI12" s="15" t="n">
        <v>0.7166666666666667</v>
      </c>
      <c r="AJ12" s="15" t="n">
        <v>0.7159722222222222</v>
      </c>
      <c r="AK12" s="15" t="n">
        <v>0.7201388888888889</v>
      </c>
      <c r="AL12" s="15" t="n">
        <v>0.7236111111111111</v>
      </c>
      <c r="AM12" s="15" t="n">
        <v>0.7152777777777778</v>
      </c>
      <c r="AN12" s="15" t="n">
        <v>0.7159722222222222</v>
      </c>
      <c r="AO12" s="15" t="n">
        <v>0.7201388888888889</v>
      </c>
      <c r="AP12" s="15" t="n">
        <v>0.71875</v>
      </c>
      <c r="AQ12" s="15" t="n">
        <v>0.7277777777777777</v>
      </c>
      <c r="AR12" s="15" t="n">
        <v>0.7284722222222222</v>
      </c>
      <c r="AS12" s="15" t="n">
        <v>0.7305555555555555</v>
      </c>
      <c r="AT12" s="15" t="n">
        <v>0.7277777777777777</v>
      </c>
      <c r="AU12" s="15" t="n">
        <v>0.7243055555555555</v>
      </c>
      <c r="AV12" s="15" t="n">
        <v>0.7270833333333333</v>
      </c>
      <c r="AW12" s="15" t="n">
        <v>0.7298611111111111</v>
      </c>
      <c r="AX12" s="15" t="n">
        <v>0.7458333333333333</v>
      </c>
    </row>
    <row r="13">
      <c r="A13" s="14" t="n">
        <v>46032</v>
      </c>
      <c r="B13" s="15" t="n">
        <v>0.6798611111111111</v>
      </c>
      <c r="C13" s="15" t="n">
        <v>0.6673611111111111</v>
      </c>
      <c r="D13" s="15" t="n">
        <v>0.6861111111111111</v>
      </c>
      <c r="E13" s="15" t="n">
        <v>0.6875</v>
      </c>
      <c r="F13" s="15" t="n">
        <v>0.6909722222222222</v>
      </c>
      <c r="G13" s="15" t="n">
        <v>0.6902777777777778</v>
      </c>
      <c r="H13" s="15" t="n">
        <v>0.6923611111111111</v>
      </c>
      <c r="I13" s="15" t="n">
        <v>0.6930555555555555</v>
      </c>
      <c r="J13" s="15" t="n">
        <v>0.6951388888888889</v>
      </c>
      <c r="K13" s="15" t="n">
        <v>0.6965277777777777</v>
      </c>
      <c r="L13" s="15" t="n">
        <v>0.6993055555555555</v>
      </c>
      <c r="M13" s="15" t="n">
        <v>0.6986111111111111</v>
      </c>
      <c r="N13" s="15" t="n">
        <v>0.6979166666666666</v>
      </c>
      <c r="O13" s="15" t="n">
        <v>0.6986111111111111</v>
      </c>
      <c r="P13" s="15" t="n">
        <v>0.7048611111111112</v>
      </c>
      <c r="Q13" s="15" t="n">
        <v>0.6993055555555555</v>
      </c>
      <c r="R13" s="15" t="n">
        <v>0.6965277777777777</v>
      </c>
      <c r="S13" s="15" t="n">
        <v>0.7041666666666667</v>
      </c>
      <c r="T13" s="15" t="n">
        <v>0.7055555555555556</v>
      </c>
      <c r="U13" s="15" t="n">
        <v>0.7076388888888889</v>
      </c>
      <c r="V13" s="15" t="n">
        <v>0.7020833333333333</v>
      </c>
      <c r="W13" s="15" t="n">
        <v>0.7013888888888888</v>
      </c>
      <c r="X13" s="15" t="n">
        <v>0.7076388888888889</v>
      </c>
      <c r="Y13" s="15" t="n">
        <v>0.7034722222222223</v>
      </c>
      <c r="Z13" s="15" t="n">
        <v>0.7076388888888889</v>
      </c>
      <c r="AA13" s="15" t="n">
        <v>0.7090277777777778</v>
      </c>
      <c r="AB13" s="15" t="n">
        <v>0.7104166666666667</v>
      </c>
      <c r="AC13" s="15" t="n">
        <v>0.7111111111111111</v>
      </c>
      <c r="AD13" s="15" t="n">
        <v>0.7118055555555556</v>
      </c>
      <c r="AE13" s="15" t="n">
        <v>0.7131944444444445</v>
      </c>
      <c r="AF13" s="15" t="n">
        <v>0.7111111111111111</v>
      </c>
      <c r="AG13" s="15" t="n">
        <v>0.7138888888888889</v>
      </c>
      <c r="AH13" s="15" t="n">
        <v>0.7138888888888889</v>
      </c>
      <c r="AI13" s="15" t="n">
        <v>0.7173611111111111</v>
      </c>
      <c r="AJ13" s="15" t="n">
        <v>0.7166666666666667</v>
      </c>
      <c r="AK13" s="15" t="n">
        <v>0.7208333333333333</v>
      </c>
      <c r="AL13" s="15" t="n">
        <v>0.7243055555555555</v>
      </c>
      <c r="AM13" s="15" t="n">
        <v>0.7159722222222222</v>
      </c>
      <c r="AN13" s="15" t="n">
        <v>0.7166666666666667</v>
      </c>
      <c r="AO13" s="15" t="n">
        <v>0.7208333333333333</v>
      </c>
      <c r="AP13" s="15" t="n">
        <v>0.7194444444444444</v>
      </c>
      <c r="AQ13" s="15" t="n">
        <v>0.7277777777777777</v>
      </c>
      <c r="AR13" s="15" t="n">
        <v>0.7291666666666666</v>
      </c>
      <c r="AS13" s="15" t="n">
        <v>0.7305555555555555</v>
      </c>
      <c r="AT13" s="15" t="n">
        <v>0.7284722222222222</v>
      </c>
      <c r="AU13" s="15" t="n">
        <v>0.725</v>
      </c>
      <c r="AV13" s="15" t="n">
        <v>0.7277777777777777</v>
      </c>
      <c r="AW13" s="15" t="n">
        <v>0.7305555555555555</v>
      </c>
      <c r="AX13" s="15" t="n">
        <v>0.7465277777777778</v>
      </c>
    </row>
    <row r="14">
      <c r="A14" s="14" t="n">
        <v>46033</v>
      </c>
      <c r="B14" s="15" t="n">
        <v>0.6805555555555556</v>
      </c>
      <c r="C14" s="15" t="n">
        <v>0.6680555555555555</v>
      </c>
      <c r="D14" s="15" t="n">
        <v>0.6868055555555556</v>
      </c>
      <c r="E14" s="15" t="n">
        <v>0.6881944444444444</v>
      </c>
      <c r="F14" s="15" t="n">
        <v>0.6916666666666667</v>
      </c>
      <c r="G14" s="15" t="n">
        <v>0.6909722222222222</v>
      </c>
      <c r="H14" s="15" t="n">
        <v>0.6930555555555555</v>
      </c>
      <c r="I14" s="15" t="n">
        <v>0.69375</v>
      </c>
      <c r="J14" s="15" t="n">
        <v>0.6958333333333333</v>
      </c>
      <c r="K14" s="15" t="n">
        <v>0.6972222222222222</v>
      </c>
      <c r="L14" s="15" t="n">
        <v>0.7</v>
      </c>
      <c r="M14" s="15" t="n">
        <v>0.6993055555555555</v>
      </c>
      <c r="N14" s="15" t="n">
        <v>0.6986111111111111</v>
      </c>
      <c r="O14" s="15" t="n">
        <v>0.6993055555555555</v>
      </c>
      <c r="P14" s="15" t="n">
        <v>0.7055555555555556</v>
      </c>
      <c r="Q14" s="15" t="n">
        <v>0.7</v>
      </c>
      <c r="R14" s="15" t="n">
        <v>0.6972222222222222</v>
      </c>
      <c r="S14" s="15" t="n">
        <v>0.7041666666666667</v>
      </c>
      <c r="T14" s="15" t="n">
        <v>0.70625</v>
      </c>
      <c r="U14" s="15" t="n">
        <v>0.7083333333333334</v>
      </c>
      <c r="V14" s="15" t="n">
        <v>0.7027777777777777</v>
      </c>
      <c r="W14" s="15" t="n">
        <v>0.7020833333333333</v>
      </c>
      <c r="X14" s="15" t="n">
        <v>0.7076388888888889</v>
      </c>
      <c r="Y14" s="15" t="n">
        <v>0.7041666666666667</v>
      </c>
      <c r="Z14" s="15" t="n">
        <v>0.7076388888888889</v>
      </c>
      <c r="AA14" s="15" t="n">
        <v>0.7097222222222223</v>
      </c>
      <c r="AB14" s="15" t="n">
        <v>0.7111111111111111</v>
      </c>
      <c r="AC14" s="15" t="n">
        <v>0.7111111111111111</v>
      </c>
      <c r="AD14" s="15" t="n">
        <v>0.7125</v>
      </c>
      <c r="AE14" s="15" t="n">
        <v>0.7138888888888889</v>
      </c>
      <c r="AF14" s="15" t="n">
        <v>0.7118055555555556</v>
      </c>
      <c r="AG14" s="15" t="n">
        <v>0.7145833333333333</v>
      </c>
      <c r="AH14" s="15" t="n">
        <v>0.7145833333333333</v>
      </c>
      <c r="AI14" s="15" t="n">
        <v>0.7180555555555556</v>
      </c>
      <c r="AJ14" s="15" t="n">
        <v>0.7173611111111111</v>
      </c>
      <c r="AK14" s="15" t="n">
        <v>0.7215277777777778</v>
      </c>
      <c r="AL14" s="15" t="n">
        <v>0.725</v>
      </c>
      <c r="AM14" s="15" t="n">
        <v>0.7166666666666667</v>
      </c>
      <c r="AN14" s="15" t="n">
        <v>0.7173611111111111</v>
      </c>
      <c r="AO14" s="15" t="n">
        <v>0.7215277777777778</v>
      </c>
      <c r="AP14" s="15" t="n">
        <v>0.7201388888888889</v>
      </c>
      <c r="AQ14" s="15" t="n">
        <v>0.7284722222222222</v>
      </c>
      <c r="AR14" s="15" t="n">
        <v>0.7291666666666666</v>
      </c>
      <c r="AS14" s="15" t="n">
        <v>0.73125</v>
      </c>
      <c r="AT14" s="15" t="n">
        <v>0.7291666666666666</v>
      </c>
      <c r="AU14" s="15" t="n">
        <v>0.7256944444444444</v>
      </c>
      <c r="AV14" s="15" t="n">
        <v>0.7284722222222222</v>
      </c>
      <c r="AW14" s="15" t="n">
        <v>0.73125</v>
      </c>
      <c r="AX14" s="15" t="n">
        <v>0.7472222222222222</v>
      </c>
    </row>
    <row r="15">
      <c r="A15" s="14" t="n">
        <v>46034</v>
      </c>
      <c r="B15" s="15" t="n">
        <v>0.68125</v>
      </c>
      <c r="C15" s="15" t="n">
        <v>0.66875</v>
      </c>
      <c r="D15" s="15" t="n">
        <v>0.6875</v>
      </c>
      <c r="E15" s="15" t="n">
        <v>0.6888888888888889</v>
      </c>
      <c r="F15" s="15" t="n">
        <v>0.6923611111111111</v>
      </c>
      <c r="G15" s="15" t="n">
        <v>0.6916666666666667</v>
      </c>
      <c r="H15" s="15" t="n">
        <v>0.69375</v>
      </c>
      <c r="I15" s="15" t="n">
        <v>0.6944444444444444</v>
      </c>
      <c r="J15" s="15" t="n">
        <v>0.6965277777777777</v>
      </c>
      <c r="K15" s="15" t="n">
        <v>0.6979166666666666</v>
      </c>
      <c r="L15" s="15" t="n">
        <v>0.7006944444444444</v>
      </c>
      <c r="M15" s="15" t="n">
        <v>0.7</v>
      </c>
      <c r="N15" s="15" t="n">
        <v>0.6993055555555555</v>
      </c>
      <c r="O15" s="15" t="n">
        <v>0.7</v>
      </c>
      <c r="P15" s="15" t="n">
        <v>0.70625</v>
      </c>
      <c r="Q15" s="15" t="n">
        <v>0.7006944444444444</v>
      </c>
      <c r="R15" s="15" t="n">
        <v>0.6979166666666666</v>
      </c>
      <c r="S15" s="15" t="n">
        <v>0.7048611111111112</v>
      </c>
      <c r="T15" s="15" t="n">
        <v>0.7069444444444445</v>
      </c>
      <c r="U15" s="15" t="n">
        <v>0.7090277777777778</v>
      </c>
      <c r="V15" s="15" t="n">
        <v>0.7034722222222223</v>
      </c>
      <c r="W15" s="15" t="n">
        <v>0.7027777777777777</v>
      </c>
      <c r="X15" s="15" t="n">
        <v>0.7083333333333334</v>
      </c>
      <c r="Y15" s="15" t="n">
        <v>0.7048611111111112</v>
      </c>
      <c r="Z15" s="15" t="n">
        <v>0.7083333333333334</v>
      </c>
      <c r="AA15" s="15" t="n">
        <v>0.7104166666666667</v>
      </c>
      <c r="AB15" s="15" t="n">
        <v>0.7118055555555556</v>
      </c>
      <c r="AC15" s="15" t="n">
        <v>0.7118055555555556</v>
      </c>
      <c r="AD15" s="15" t="n">
        <v>0.7131944444444445</v>
      </c>
      <c r="AE15" s="15" t="n">
        <v>0.7138888888888889</v>
      </c>
      <c r="AF15" s="15" t="n">
        <v>0.7125</v>
      </c>
      <c r="AG15" s="15" t="n">
        <v>0.7152777777777778</v>
      </c>
      <c r="AH15" s="15" t="n">
        <v>0.7152777777777778</v>
      </c>
      <c r="AI15" s="15" t="n">
        <v>0.71875</v>
      </c>
      <c r="AJ15" s="15" t="n">
        <v>0.7173611111111111</v>
      </c>
      <c r="AK15" s="15" t="n">
        <v>0.7222222222222222</v>
      </c>
      <c r="AL15" s="15" t="n">
        <v>0.7256944444444444</v>
      </c>
      <c r="AM15" s="15" t="n">
        <v>0.7166666666666667</v>
      </c>
      <c r="AN15" s="15" t="n">
        <v>0.7180555555555556</v>
      </c>
      <c r="AO15" s="15" t="n">
        <v>0.7222222222222222</v>
      </c>
      <c r="AP15" s="15" t="n">
        <v>0.7208333333333333</v>
      </c>
      <c r="AQ15" s="15" t="n">
        <v>0.7291666666666666</v>
      </c>
      <c r="AR15" s="15" t="n">
        <v>0.7298611111111111</v>
      </c>
      <c r="AS15" s="15" t="n">
        <v>0.7319444444444444</v>
      </c>
      <c r="AT15" s="15" t="n">
        <v>0.7298611111111111</v>
      </c>
      <c r="AU15" s="15" t="n">
        <v>0.7263888888888889</v>
      </c>
      <c r="AV15" s="15" t="n">
        <v>0.7291666666666666</v>
      </c>
      <c r="AW15" s="15" t="n">
        <v>0.7319444444444444</v>
      </c>
      <c r="AX15" s="15" t="n">
        <v>0.7479166666666667</v>
      </c>
    </row>
    <row r="16">
      <c r="A16" s="14" t="n">
        <v>46035</v>
      </c>
      <c r="B16" s="15" t="n">
        <v>0.6819444444444445</v>
      </c>
      <c r="C16" s="15" t="n">
        <v>0.6701388888888888</v>
      </c>
      <c r="D16" s="15" t="n">
        <v>0.6881944444444444</v>
      </c>
      <c r="E16" s="15" t="n">
        <v>0.6895833333333333</v>
      </c>
      <c r="F16" s="15" t="n">
        <v>0.6930555555555555</v>
      </c>
      <c r="G16" s="15" t="n">
        <v>0.6923611111111111</v>
      </c>
      <c r="H16" s="15" t="n">
        <v>0.6944444444444444</v>
      </c>
      <c r="I16" s="15" t="n">
        <v>0.6951388888888889</v>
      </c>
      <c r="J16" s="15" t="n">
        <v>0.6972222222222222</v>
      </c>
      <c r="K16" s="15" t="n">
        <v>0.6986111111111111</v>
      </c>
      <c r="L16" s="15" t="n">
        <v>0.7013888888888888</v>
      </c>
      <c r="M16" s="15" t="n">
        <v>0.7006944444444444</v>
      </c>
      <c r="N16" s="15" t="n">
        <v>0.6993055555555555</v>
      </c>
      <c r="O16" s="15" t="n">
        <v>0.7006944444444444</v>
      </c>
      <c r="P16" s="15" t="n">
        <v>0.7069444444444445</v>
      </c>
      <c r="Q16" s="15" t="n">
        <v>0.7013888888888888</v>
      </c>
      <c r="R16" s="15" t="n">
        <v>0.6986111111111111</v>
      </c>
      <c r="S16" s="15" t="n">
        <v>0.7055555555555556</v>
      </c>
      <c r="T16" s="15" t="n">
        <v>0.7076388888888889</v>
      </c>
      <c r="U16" s="15" t="n">
        <v>0.7097222222222223</v>
      </c>
      <c r="V16" s="15" t="n">
        <v>0.7041666666666667</v>
      </c>
      <c r="W16" s="15" t="n">
        <v>0.7034722222222223</v>
      </c>
      <c r="X16" s="15" t="n">
        <v>0.7090277777777778</v>
      </c>
      <c r="Y16" s="15" t="n">
        <v>0.7055555555555556</v>
      </c>
      <c r="Z16" s="15" t="n">
        <v>0.7090277777777778</v>
      </c>
      <c r="AA16" s="15" t="n">
        <v>0.7111111111111111</v>
      </c>
      <c r="AB16" s="15" t="n">
        <v>0.7125</v>
      </c>
      <c r="AC16" s="15" t="n">
        <v>0.7125</v>
      </c>
      <c r="AD16" s="15" t="n">
        <v>0.7138888888888889</v>
      </c>
      <c r="AE16" s="15" t="n">
        <v>0.7145833333333333</v>
      </c>
      <c r="AF16" s="15" t="n">
        <v>0.7131944444444445</v>
      </c>
      <c r="AG16" s="15" t="n">
        <v>0.7152777777777778</v>
      </c>
      <c r="AH16" s="15" t="n">
        <v>0.7159722222222222</v>
      </c>
      <c r="AI16" s="15" t="n">
        <v>0.7194444444444444</v>
      </c>
      <c r="AJ16" s="15" t="n">
        <v>0.7180555555555556</v>
      </c>
      <c r="AK16" s="15" t="n">
        <v>0.7229166666666667</v>
      </c>
      <c r="AL16" s="15" t="n">
        <v>0.7256944444444444</v>
      </c>
      <c r="AM16" s="15" t="n">
        <v>0.7173611111111111</v>
      </c>
      <c r="AN16" s="15" t="n">
        <v>0.71875</v>
      </c>
      <c r="AO16" s="15" t="n">
        <v>0.7229166666666667</v>
      </c>
      <c r="AP16" s="15" t="n">
        <v>0.7215277777777778</v>
      </c>
      <c r="AQ16" s="15" t="n">
        <v>0.7298611111111111</v>
      </c>
      <c r="AR16" s="15" t="n">
        <v>0.7305555555555555</v>
      </c>
      <c r="AS16" s="15" t="n">
        <v>0.7326388888888888</v>
      </c>
      <c r="AT16" s="15" t="n">
        <v>0.7305555555555555</v>
      </c>
      <c r="AU16" s="15" t="n">
        <v>0.7270833333333333</v>
      </c>
      <c r="AV16" s="15" t="n">
        <v>0.7298611111111111</v>
      </c>
      <c r="AW16" s="15" t="n">
        <v>0.7326388888888888</v>
      </c>
      <c r="AX16" s="15" t="n">
        <v>0.7486111111111111</v>
      </c>
    </row>
    <row r="17">
      <c r="A17" s="14" t="n">
        <v>46036</v>
      </c>
      <c r="B17" s="15" t="n">
        <v>0.6833333333333333</v>
      </c>
      <c r="C17" s="15" t="n">
        <v>0.6708333333333333</v>
      </c>
      <c r="D17" s="15" t="n">
        <v>0.6895833333333333</v>
      </c>
      <c r="E17" s="15" t="n">
        <v>0.6902777777777778</v>
      </c>
      <c r="F17" s="15" t="n">
        <v>0.69375</v>
      </c>
      <c r="G17" s="15" t="n">
        <v>0.6930555555555555</v>
      </c>
      <c r="H17" s="15" t="n">
        <v>0.6951388888888889</v>
      </c>
      <c r="I17" s="15" t="n">
        <v>0.6958333333333333</v>
      </c>
      <c r="J17" s="15" t="n">
        <v>0.6979166666666666</v>
      </c>
      <c r="K17" s="15" t="n">
        <v>0.6993055555555555</v>
      </c>
      <c r="L17" s="15" t="n">
        <v>0.7020833333333333</v>
      </c>
      <c r="M17" s="15" t="n">
        <v>0.7013888888888888</v>
      </c>
      <c r="N17" s="15" t="n">
        <v>0.7</v>
      </c>
      <c r="O17" s="15" t="n">
        <v>0.7013888888888888</v>
      </c>
      <c r="P17" s="15" t="n">
        <v>0.7069444444444445</v>
      </c>
      <c r="Q17" s="15" t="n">
        <v>0.7020833333333333</v>
      </c>
      <c r="R17" s="15" t="n">
        <v>0.6993055555555555</v>
      </c>
      <c r="S17" s="15" t="n">
        <v>0.70625</v>
      </c>
      <c r="T17" s="15" t="n">
        <v>0.7083333333333334</v>
      </c>
      <c r="U17" s="15" t="n">
        <v>0.7104166666666667</v>
      </c>
      <c r="V17" s="15" t="n">
        <v>0.7041666666666667</v>
      </c>
      <c r="W17" s="15" t="n">
        <v>0.7041666666666667</v>
      </c>
      <c r="X17" s="15" t="n">
        <v>0.7097222222222223</v>
      </c>
      <c r="Y17" s="15" t="n">
        <v>0.70625</v>
      </c>
      <c r="Z17" s="15" t="n">
        <v>0.7097222222222223</v>
      </c>
      <c r="AA17" s="15" t="n">
        <v>0.7118055555555556</v>
      </c>
      <c r="AB17" s="15" t="n">
        <v>0.7131944444444445</v>
      </c>
      <c r="AC17" s="15" t="n">
        <v>0.7131944444444445</v>
      </c>
      <c r="AD17" s="15" t="n">
        <v>0.7145833333333333</v>
      </c>
      <c r="AE17" s="15" t="n">
        <v>0.7152777777777778</v>
      </c>
      <c r="AF17" s="15" t="n">
        <v>0.7138888888888889</v>
      </c>
      <c r="AG17" s="15" t="n">
        <v>0.7159722222222222</v>
      </c>
      <c r="AH17" s="15" t="n">
        <v>0.7166666666666667</v>
      </c>
      <c r="AI17" s="15" t="n">
        <v>0.7201388888888889</v>
      </c>
      <c r="AJ17" s="15" t="n">
        <v>0.71875</v>
      </c>
      <c r="AK17" s="15" t="n">
        <v>0.7236111111111111</v>
      </c>
      <c r="AL17" s="15" t="n">
        <v>0.7263888888888889</v>
      </c>
      <c r="AM17" s="15" t="n">
        <v>0.7180555555555556</v>
      </c>
      <c r="AN17" s="15" t="n">
        <v>0.7194444444444444</v>
      </c>
      <c r="AO17" s="15" t="n">
        <v>0.7236111111111111</v>
      </c>
      <c r="AP17" s="15" t="n">
        <v>0.7222222222222222</v>
      </c>
      <c r="AQ17" s="15" t="n">
        <v>0.7305555555555555</v>
      </c>
      <c r="AR17" s="15" t="n">
        <v>0.73125</v>
      </c>
      <c r="AS17" s="15" t="n">
        <v>0.7333333333333333</v>
      </c>
      <c r="AT17" s="15" t="n">
        <v>0.7305555555555555</v>
      </c>
      <c r="AU17" s="15" t="n">
        <v>0.7277777777777777</v>
      </c>
      <c r="AV17" s="15" t="n">
        <v>0.7305555555555555</v>
      </c>
      <c r="AW17" s="15" t="n">
        <v>0.7333333333333333</v>
      </c>
      <c r="AX17" s="15" t="n">
        <v>0.7486111111111111</v>
      </c>
    </row>
    <row r="18">
      <c r="A18" s="14" t="n">
        <v>46037</v>
      </c>
      <c r="B18" s="15" t="n">
        <v>0.6840277777777778</v>
      </c>
      <c r="C18" s="15" t="n">
        <v>0.6715277777777777</v>
      </c>
      <c r="D18" s="15" t="n">
        <v>0.6902777777777778</v>
      </c>
      <c r="E18" s="15" t="n">
        <v>0.6909722222222222</v>
      </c>
      <c r="F18" s="15" t="n">
        <v>0.6944444444444444</v>
      </c>
      <c r="G18" s="15" t="n">
        <v>0.69375</v>
      </c>
      <c r="H18" s="15" t="n">
        <v>0.6958333333333333</v>
      </c>
      <c r="I18" s="15" t="n">
        <v>0.6965277777777777</v>
      </c>
      <c r="J18" s="15" t="n">
        <v>0.6986111111111111</v>
      </c>
      <c r="K18" s="15" t="n">
        <v>0.7</v>
      </c>
      <c r="L18" s="15" t="n">
        <v>0.7027777777777777</v>
      </c>
      <c r="M18" s="15" t="n">
        <v>0.7020833333333333</v>
      </c>
      <c r="N18" s="15" t="n">
        <v>0.7006944444444444</v>
      </c>
      <c r="O18" s="15" t="n">
        <v>0.7020833333333333</v>
      </c>
      <c r="P18" s="15" t="n">
        <v>0.7076388888888889</v>
      </c>
      <c r="Q18" s="15" t="n">
        <v>0.7027777777777777</v>
      </c>
      <c r="R18" s="15" t="n">
        <v>0.7</v>
      </c>
      <c r="S18" s="15" t="n">
        <v>0.7069444444444445</v>
      </c>
      <c r="T18" s="15" t="n">
        <v>0.7090277777777778</v>
      </c>
      <c r="U18" s="15" t="n">
        <v>0.7111111111111111</v>
      </c>
      <c r="V18" s="15" t="n">
        <v>0.7048611111111112</v>
      </c>
      <c r="W18" s="15" t="n">
        <v>0.7048611111111112</v>
      </c>
      <c r="X18" s="15" t="n">
        <v>0.7104166666666667</v>
      </c>
      <c r="Y18" s="15" t="n">
        <v>0.7069444444444445</v>
      </c>
      <c r="Z18" s="15" t="n">
        <v>0.7104166666666667</v>
      </c>
      <c r="AA18" s="15" t="n">
        <v>0.7125</v>
      </c>
      <c r="AB18" s="15" t="n">
        <v>0.7138888888888889</v>
      </c>
      <c r="AC18" s="15" t="n">
        <v>0.7138888888888889</v>
      </c>
      <c r="AD18" s="15" t="n">
        <v>0.7152777777777778</v>
      </c>
      <c r="AE18" s="15" t="n">
        <v>0.7159722222222222</v>
      </c>
      <c r="AF18" s="15" t="n">
        <v>0.7145833333333333</v>
      </c>
      <c r="AG18" s="15" t="n">
        <v>0.7166666666666667</v>
      </c>
      <c r="AH18" s="15" t="n">
        <v>0.7173611111111111</v>
      </c>
      <c r="AI18" s="15" t="n">
        <v>0.7208333333333333</v>
      </c>
      <c r="AJ18" s="15" t="n">
        <v>0.7194444444444444</v>
      </c>
      <c r="AK18" s="15" t="n">
        <v>0.7243055555555555</v>
      </c>
      <c r="AL18" s="15" t="n">
        <v>0.7270833333333333</v>
      </c>
      <c r="AM18" s="15" t="n">
        <v>0.71875</v>
      </c>
      <c r="AN18" s="15" t="n">
        <v>0.7201388888888889</v>
      </c>
      <c r="AO18" s="15" t="n">
        <v>0.7243055555555555</v>
      </c>
      <c r="AP18" s="15" t="n">
        <v>0.7222222222222222</v>
      </c>
      <c r="AQ18" s="15" t="n">
        <v>0.73125</v>
      </c>
      <c r="AR18" s="15" t="n">
        <v>0.7319444444444444</v>
      </c>
      <c r="AS18" s="15" t="n">
        <v>0.7340277777777777</v>
      </c>
      <c r="AT18" s="15" t="n">
        <v>0.73125</v>
      </c>
      <c r="AU18" s="15" t="n">
        <v>0.7284722222222222</v>
      </c>
      <c r="AV18" s="15" t="n">
        <v>0.73125</v>
      </c>
      <c r="AW18" s="15" t="n">
        <v>0.7340277777777777</v>
      </c>
      <c r="AX18" s="15" t="n">
        <v>0.7493055555555556</v>
      </c>
    </row>
    <row r="19">
      <c r="A19" s="14" t="n">
        <v>46038</v>
      </c>
      <c r="B19" s="15" t="n">
        <v>0.6847222222222222</v>
      </c>
      <c r="C19" s="15" t="n">
        <v>0.6722222222222223</v>
      </c>
      <c r="D19" s="15" t="n">
        <v>0.6909722222222222</v>
      </c>
      <c r="E19" s="15" t="n">
        <v>0.6916666666666667</v>
      </c>
      <c r="F19" s="15" t="n">
        <v>0.6951388888888889</v>
      </c>
      <c r="G19" s="15" t="n">
        <v>0.6944444444444444</v>
      </c>
      <c r="H19" s="15" t="n">
        <v>0.6965277777777777</v>
      </c>
      <c r="I19" s="15" t="n">
        <v>0.6972222222222222</v>
      </c>
      <c r="J19" s="15" t="n">
        <v>0.6993055555555555</v>
      </c>
      <c r="K19" s="15" t="n">
        <v>0.7006944444444444</v>
      </c>
      <c r="L19" s="15" t="n">
        <v>0.7034722222222223</v>
      </c>
      <c r="M19" s="15" t="n">
        <v>0.7027777777777777</v>
      </c>
      <c r="N19" s="15" t="n">
        <v>0.7013888888888888</v>
      </c>
      <c r="O19" s="15" t="n">
        <v>0.7027777777777777</v>
      </c>
      <c r="P19" s="15" t="n">
        <v>0.7083333333333334</v>
      </c>
      <c r="Q19" s="15" t="n">
        <v>0.7034722222222223</v>
      </c>
      <c r="R19" s="15" t="n">
        <v>0.7006944444444444</v>
      </c>
      <c r="S19" s="15" t="n">
        <v>0.7076388888888889</v>
      </c>
      <c r="T19" s="15" t="n">
        <v>0.7097222222222223</v>
      </c>
      <c r="U19" s="15" t="n">
        <v>0.7118055555555556</v>
      </c>
      <c r="V19" s="15" t="n">
        <v>0.7055555555555556</v>
      </c>
      <c r="W19" s="15" t="n">
        <v>0.7055555555555556</v>
      </c>
      <c r="X19" s="15" t="n">
        <v>0.7111111111111111</v>
      </c>
      <c r="Y19" s="15" t="n">
        <v>0.7076388888888889</v>
      </c>
      <c r="Z19" s="15" t="n">
        <v>0.7111111111111111</v>
      </c>
      <c r="AA19" s="15" t="n">
        <v>0.7131944444444445</v>
      </c>
      <c r="AB19" s="15" t="n">
        <v>0.7145833333333333</v>
      </c>
      <c r="AC19" s="15" t="n">
        <v>0.7145833333333333</v>
      </c>
      <c r="AD19" s="15" t="n">
        <v>0.7159722222222222</v>
      </c>
      <c r="AE19" s="15" t="n">
        <v>0.7166666666666667</v>
      </c>
      <c r="AF19" s="15" t="n">
        <v>0.7152777777777778</v>
      </c>
      <c r="AG19" s="15" t="n">
        <v>0.7173611111111111</v>
      </c>
      <c r="AH19" s="15" t="n">
        <v>0.7180555555555556</v>
      </c>
      <c r="AI19" s="15" t="n">
        <v>0.7215277777777778</v>
      </c>
      <c r="AJ19" s="15" t="n">
        <v>0.7201388888888889</v>
      </c>
      <c r="AK19" s="15" t="n">
        <v>0.725</v>
      </c>
      <c r="AL19" s="15" t="n">
        <v>0.7277777777777777</v>
      </c>
      <c r="AM19" s="15" t="n">
        <v>0.7194444444444444</v>
      </c>
      <c r="AN19" s="15" t="n">
        <v>0.7208333333333333</v>
      </c>
      <c r="AO19" s="15" t="n">
        <v>0.725</v>
      </c>
      <c r="AP19" s="15" t="n">
        <v>0.7229166666666667</v>
      </c>
      <c r="AQ19" s="15" t="n">
        <v>0.7319444444444444</v>
      </c>
      <c r="AR19" s="15" t="n">
        <v>0.7326388888888888</v>
      </c>
      <c r="AS19" s="15" t="n">
        <v>0.7347222222222223</v>
      </c>
      <c r="AT19" s="15" t="n">
        <v>0.7319444444444444</v>
      </c>
      <c r="AU19" s="15" t="n">
        <v>0.7291666666666666</v>
      </c>
      <c r="AV19" s="15" t="n">
        <v>0.73125</v>
      </c>
      <c r="AW19" s="15" t="n">
        <v>0.7347222222222223</v>
      </c>
      <c r="AX19" s="15" t="n">
        <v>0.75</v>
      </c>
    </row>
    <row r="20">
      <c r="A20" s="14" t="n">
        <v>46039</v>
      </c>
      <c r="B20" s="15" t="n">
        <v>0.6854166666666667</v>
      </c>
      <c r="C20" s="15" t="n">
        <v>0.6729166666666667</v>
      </c>
      <c r="D20" s="15" t="n">
        <v>0.6916666666666667</v>
      </c>
      <c r="E20" s="15" t="n">
        <v>0.6923611111111111</v>
      </c>
      <c r="F20" s="15" t="n">
        <v>0.6958333333333333</v>
      </c>
      <c r="G20" s="15" t="n">
        <v>0.6951388888888889</v>
      </c>
      <c r="H20" s="15" t="n">
        <v>0.6972222222222222</v>
      </c>
      <c r="I20" s="15" t="n">
        <v>0.6979166666666666</v>
      </c>
      <c r="J20" s="15" t="n">
        <v>0.7</v>
      </c>
      <c r="K20" s="15" t="n">
        <v>0.7013888888888888</v>
      </c>
      <c r="L20" s="15" t="n">
        <v>0.7041666666666667</v>
      </c>
      <c r="M20" s="15" t="n">
        <v>0.7034722222222223</v>
      </c>
      <c r="N20" s="15" t="n">
        <v>0.7020833333333333</v>
      </c>
      <c r="O20" s="15" t="n">
        <v>0.7034722222222223</v>
      </c>
      <c r="P20" s="15" t="n">
        <v>0.7090277777777778</v>
      </c>
      <c r="Q20" s="15" t="n">
        <v>0.7041666666666667</v>
      </c>
      <c r="R20" s="15" t="n">
        <v>0.7013888888888888</v>
      </c>
      <c r="S20" s="15" t="n">
        <v>0.7083333333333334</v>
      </c>
      <c r="T20" s="15" t="n">
        <v>0.7104166666666667</v>
      </c>
      <c r="U20" s="15" t="n">
        <v>0.7125</v>
      </c>
      <c r="V20" s="15" t="n">
        <v>0.70625</v>
      </c>
      <c r="W20" s="15" t="n">
        <v>0.70625</v>
      </c>
      <c r="X20" s="15" t="n">
        <v>0.7118055555555556</v>
      </c>
      <c r="Y20" s="15" t="n">
        <v>0.7083333333333334</v>
      </c>
      <c r="Z20" s="15" t="n">
        <v>0.7118055555555556</v>
      </c>
      <c r="AA20" s="15" t="n">
        <v>0.7138888888888889</v>
      </c>
      <c r="AB20" s="15" t="n">
        <v>0.7152777777777778</v>
      </c>
      <c r="AC20" s="15" t="n">
        <v>0.7152777777777778</v>
      </c>
      <c r="AD20" s="15" t="n">
        <v>0.7166666666666667</v>
      </c>
      <c r="AE20" s="15" t="n">
        <v>0.7173611111111111</v>
      </c>
      <c r="AF20" s="15" t="n">
        <v>0.7159722222222222</v>
      </c>
      <c r="AG20" s="15" t="n">
        <v>0.7180555555555556</v>
      </c>
      <c r="AH20" s="15" t="n">
        <v>0.71875</v>
      </c>
      <c r="AI20" s="15" t="n">
        <v>0.7222222222222222</v>
      </c>
      <c r="AJ20" s="15" t="n">
        <v>0.7208333333333333</v>
      </c>
      <c r="AK20" s="15" t="n">
        <v>0.7256944444444444</v>
      </c>
      <c r="AL20" s="15" t="n">
        <v>0.7284722222222222</v>
      </c>
      <c r="AM20" s="15" t="n">
        <v>0.7201388888888889</v>
      </c>
      <c r="AN20" s="15" t="n">
        <v>0.7208333333333333</v>
      </c>
      <c r="AO20" s="15" t="n">
        <v>0.7256944444444444</v>
      </c>
      <c r="AP20" s="15" t="n">
        <v>0.7236111111111111</v>
      </c>
      <c r="AQ20" s="15" t="n">
        <v>0.7326388888888888</v>
      </c>
      <c r="AR20" s="15" t="n">
        <v>0.7333333333333333</v>
      </c>
      <c r="AS20" s="15" t="n">
        <v>0.7354166666666667</v>
      </c>
      <c r="AT20" s="15" t="n">
        <v>0.7326388888888888</v>
      </c>
      <c r="AU20" s="15" t="n">
        <v>0.7298611111111111</v>
      </c>
      <c r="AV20" s="15" t="n">
        <v>0.7319444444444444</v>
      </c>
      <c r="AW20" s="15" t="n">
        <v>0.7347222222222223</v>
      </c>
      <c r="AX20" s="15" t="n">
        <v>0.7506944444444444</v>
      </c>
    </row>
    <row r="21">
      <c r="A21" s="14" t="n">
        <v>46040</v>
      </c>
      <c r="B21" s="15" t="n">
        <v>0.6861111111111111</v>
      </c>
      <c r="C21" s="15" t="n">
        <v>0.6743055555555556</v>
      </c>
      <c r="D21" s="15" t="n">
        <v>0.6923611111111111</v>
      </c>
      <c r="E21" s="15" t="n">
        <v>0.6930555555555555</v>
      </c>
      <c r="F21" s="15" t="n">
        <v>0.6965277777777777</v>
      </c>
      <c r="G21" s="15" t="n">
        <v>0.6958333333333333</v>
      </c>
      <c r="H21" s="15" t="n">
        <v>0.6979166666666666</v>
      </c>
      <c r="I21" s="15" t="n">
        <v>0.6986111111111111</v>
      </c>
      <c r="J21" s="15" t="n">
        <v>0.7006944444444444</v>
      </c>
      <c r="K21" s="15" t="n">
        <v>0.7020833333333333</v>
      </c>
      <c r="L21" s="15" t="n">
        <v>0.7048611111111112</v>
      </c>
      <c r="M21" s="15" t="n">
        <v>0.7041666666666667</v>
      </c>
      <c r="N21" s="15" t="n">
        <v>0.7027777777777777</v>
      </c>
      <c r="O21" s="15" t="n">
        <v>0.7041666666666667</v>
      </c>
      <c r="P21" s="15" t="n">
        <v>0.7097222222222223</v>
      </c>
      <c r="Q21" s="15" t="n">
        <v>0.7048611111111112</v>
      </c>
      <c r="R21" s="15" t="n">
        <v>0.7020833333333333</v>
      </c>
      <c r="S21" s="15" t="n">
        <v>0.7090277777777778</v>
      </c>
      <c r="T21" s="15" t="n">
        <v>0.7111111111111111</v>
      </c>
      <c r="U21" s="15" t="n">
        <v>0.7131944444444445</v>
      </c>
      <c r="V21" s="15" t="n">
        <v>0.7069444444444445</v>
      </c>
      <c r="W21" s="15" t="n">
        <v>0.7069444444444445</v>
      </c>
      <c r="X21" s="15" t="n">
        <v>0.7125</v>
      </c>
      <c r="Y21" s="15" t="n">
        <v>0.7090277777777778</v>
      </c>
      <c r="Z21" s="15" t="n">
        <v>0.7125</v>
      </c>
      <c r="AA21" s="15" t="n">
        <v>0.7145833333333333</v>
      </c>
      <c r="AB21" s="15" t="n">
        <v>0.7159722222222222</v>
      </c>
      <c r="AC21" s="15" t="n">
        <v>0.7159722222222222</v>
      </c>
      <c r="AD21" s="15" t="n">
        <v>0.7173611111111111</v>
      </c>
      <c r="AE21" s="15" t="n">
        <v>0.7180555555555556</v>
      </c>
      <c r="AF21" s="15" t="n">
        <v>0.7166666666666667</v>
      </c>
      <c r="AG21" s="15" t="n">
        <v>0.71875</v>
      </c>
      <c r="AH21" s="15" t="n">
        <v>0.7194444444444444</v>
      </c>
      <c r="AI21" s="15" t="n">
        <v>0.7229166666666667</v>
      </c>
      <c r="AJ21" s="15" t="n">
        <v>0.7215277777777778</v>
      </c>
      <c r="AK21" s="15" t="n">
        <v>0.7263888888888889</v>
      </c>
      <c r="AL21" s="15" t="n">
        <v>0.7291666666666666</v>
      </c>
      <c r="AM21" s="15" t="n">
        <v>0.7208333333333333</v>
      </c>
      <c r="AN21" s="15" t="n">
        <v>0.7215277777777778</v>
      </c>
      <c r="AO21" s="15" t="n">
        <v>0.7263888888888889</v>
      </c>
      <c r="AP21" s="15" t="n">
        <v>0.7243055555555555</v>
      </c>
      <c r="AQ21" s="15" t="n">
        <v>0.7333333333333333</v>
      </c>
      <c r="AR21" s="15" t="n">
        <v>0.7340277777777777</v>
      </c>
      <c r="AS21" s="15" t="n">
        <v>0.7361111111111112</v>
      </c>
      <c r="AT21" s="15" t="n">
        <v>0.7333333333333333</v>
      </c>
      <c r="AU21" s="15" t="n">
        <v>0.7305555555555555</v>
      </c>
      <c r="AV21" s="15" t="n">
        <v>0.7326388888888888</v>
      </c>
      <c r="AW21" s="15" t="n">
        <v>0.7354166666666667</v>
      </c>
      <c r="AX21" s="15" t="n">
        <v>0.7506944444444444</v>
      </c>
    </row>
    <row r="22">
      <c r="A22" s="14" t="n">
        <v>46041</v>
      </c>
      <c r="B22" s="15" t="n">
        <v>0.6875</v>
      </c>
      <c r="C22" s="15" t="n">
        <v>0.675</v>
      </c>
      <c r="D22" s="15" t="n">
        <v>0.6930555555555555</v>
      </c>
      <c r="E22" s="15" t="n">
        <v>0.69375</v>
      </c>
      <c r="F22" s="15" t="n">
        <v>0.6972222222222222</v>
      </c>
      <c r="G22" s="15" t="n">
        <v>0.6972222222222222</v>
      </c>
      <c r="H22" s="15" t="n">
        <v>0.6986111111111111</v>
      </c>
      <c r="I22" s="15" t="n">
        <v>0.6993055555555555</v>
      </c>
      <c r="J22" s="15" t="n">
        <v>0.7013888888888888</v>
      </c>
      <c r="K22" s="15" t="n">
        <v>0.7027777777777777</v>
      </c>
      <c r="L22" s="15" t="n">
        <v>0.7055555555555556</v>
      </c>
      <c r="M22" s="15" t="n">
        <v>0.7048611111111112</v>
      </c>
      <c r="N22" s="15" t="n">
        <v>0.7034722222222223</v>
      </c>
      <c r="O22" s="15" t="n">
        <v>0.7048611111111112</v>
      </c>
      <c r="P22" s="15" t="n">
        <v>0.7097222222222223</v>
      </c>
      <c r="Q22" s="15" t="n">
        <v>0.7055555555555556</v>
      </c>
      <c r="R22" s="15" t="n">
        <v>0.7027777777777777</v>
      </c>
      <c r="S22" s="15" t="n">
        <v>0.7097222222222223</v>
      </c>
      <c r="T22" s="15" t="n">
        <v>0.7118055555555556</v>
      </c>
      <c r="U22" s="15" t="n">
        <v>0.7138888888888889</v>
      </c>
      <c r="V22" s="15" t="n">
        <v>0.7076388888888889</v>
      </c>
      <c r="W22" s="15" t="n">
        <v>0.7076388888888889</v>
      </c>
      <c r="X22" s="15" t="n">
        <v>0.7131944444444445</v>
      </c>
      <c r="Y22" s="15" t="n">
        <v>0.7097222222222223</v>
      </c>
      <c r="Z22" s="15" t="n">
        <v>0.7131944444444445</v>
      </c>
      <c r="AA22" s="15" t="n">
        <v>0.7152777777777778</v>
      </c>
      <c r="AB22" s="15" t="n">
        <v>0.7166666666666667</v>
      </c>
      <c r="AC22" s="15" t="n">
        <v>0.7166666666666667</v>
      </c>
      <c r="AD22" s="15" t="n">
        <v>0.7180555555555556</v>
      </c>
      <c r="AE22" s="15" t="n">
        <v>0.71875</v>
      </c>
      <c r="AF22" s="15" t="n">
        <v>0.7173611111111111</v>
      </c>
      <c r="AG22" s="15" t="n">
        <v>0.7194444444444444</v>
      </c>
      <c r="AH22" s="15" t="n">
        <v>0.7201388888888889</v>
      </c>
      <c r="AI22" s="15" t="n">
        <v>0.7236111111111111</v>
      </c>
      <c r="AJ22" s="15" t="n">
        <v>0.7222222222222222</v>
      </c>
      <c r="AK22" s="15" t="n">
        <v>0.7270833333333333</v>
      </c>
      <c r="AL22" s="15" t="n">
        <v>0.7298611111111111</v>
      </c>
      <c r="AM22" s="15" t="n">
        <v>0.7215277777777778</v>
      </c>
      <c r="AN22" s="15" t="n">
        <v>0.7222222222222222</v>
      </c>
      <c r="AO22" s="15" t="n">
        <v>0.7270833333333333</v>
      </c>
      <c r="AP22" s="15" t="n">
        <v>0.725</v>
      </c>
      <c r="AQ22" s="15" t="n">
        <v>0.7340277777777777</v>
      </c>
      <c r="AR22" s="15" t="n">
        <v>0.7347222222222223</v>
      </c>
      <c r="AS22" s="15" t="n">
        <v>0.7368055555555556</v>
      </c>
      <c r="AT22" s="15" t="n">
        <v>0.7340277777777777</v>
      </c>
      <c r="AU22" s="15" t="n">
        <v>0.73125</v>
      </c>
      <c r="AV22" s="15" t="n">
        <v>0.7333333333333333</v>
      </c>
      <c r="AW22" s="15" t="n">
        <v>0.7361111111111112</v>
      </c>
      <c r="AX22" s="15" t="n">
        <v>0.7513888888888889</v>
      </c>
    </row>
    <row r="23">
      <c r="A23" s="14" t="n">
        <v>46042</v>
      </c>
      <c r="B23" s="15" t="n">
        <v>0.6881944444444444</v>
      </c>
      <c r="C23" s="15" t="n">
        <v>0.6756944444444445</v>
      </c>
      <c r="D23" s="15" t="n">
        <v>0.69375</v>
      </c>
      <c r="E23" s="15" t="n">
        <v>0.6951388888888889</v>
      </c>
      <c r="F23" s="15" t="n">
        <v>0.6979166666666666</v>
      </c>
      <c r="G23" s="15" t="n">
        <v>0.6979166666666666</v>
      </c>
      <c r="H23" s="15" t="n">
        <v>0.6993055555555555</v>
      </c>
      <c r="I23" s="15" t="n">
        <v>0.7</v>
      </c>
      <c r="J23" s="15" t="n">
        <v>0.7020833333333333</v>
      </c>
      <c r="K23" s="15" t="n">
        <v>0.7034722222222223</v>
      </c>
      <c r="L23" s="15" t="n">
        <v>0.70625</v>
      </c>
      <c r="M23" s="15" t="n">
        <v>0.7055555555555556</v>
      </c>
      <c r="N23" s="15" t="n">
        <v>0.7041666666666667</v>
      </c>
      <c r="O23" s="15" t="n">
        <v>0.7055555555555556</v>
      </c>
      <c r="P23" s="15" t="n">
        <v>0.7104166666666667</v>
      </c>
      <c r="Q23" s="15" t="n">
        <v>0.70625</v>
      </c>
      <c r="R23" s="15" t="n">
        <v>0.7034722222222223</v>
      </c>
      <c r="S23" s="15" t="n">
        <v>0.7111111111111111</v>
      </c>
      <c r="T23" s="15" t="n">
        <v>0.7125</v>
      </c>
      <c r="U23" s="15" t="n">
        <v>0.7145833333333333</v>
      </c>
      <c r="V23" s="15" t="n">
        <v>0.7083333333333334</v>
      </c>
      <c r="W23" s="15" t="n">
        <v>0.7083333333333334</v>
      </c>
      <c r="X23" s="15" t="n">
        <v>0.7138888888888889</v>
      </c>
      <c r="Y23" s="15" t="n">
        <v>0.7104166666666667</v>
      </c>
      <c r="Z23" s="15" t="n">
        <v>0.7138888888888889</v>
      </c>
      <c r="AA23" s="15" t="n">
        <v>0.7159722222222222</v>
      </c>
      <c r="AB23" s="15" t="n">
        <v>0.7173611111111111</v>
      </c>
      <c r="AC23" s="15" t="n">
        <v>0.7173611111111111</v>
      </c>
      <c r="AD23" s="15" t="n">
        <v>0.71875</v>
      </c>
      <c r="AE23" s="15" t="n">
        <v>0.7194444444444444</v>
      </c>
      <c r="AF23" s="15" t="n">
        <v>0.7180555555555556</v>
      </c>
      <c r="AG23" s="15" t="n">
        <v>0.7201388888888889</v>
      </c>
      <c r="AH23" s="15" t="n">
        <v>0.7208333333333333</v>
      </c>
      <c r="AI23" s="15" t="n">
        <v>0.7243055555555555</v>
      </c>
      <c r="AJ23" s="15" t="n">
        <v>0.7229166666666667</v>
      </c>
      <c r="AK23" s="15" t="n">
        <v>0.7277777777777777</v>
      </c>
      <c r="AL23" s="15" t="n">
        <v>0.7305555555555555</v>
      </c>
      <c r="AM23" s="15" t="n">
        <v>0.7222222222222222</v>
      </c>
      <c r="AN23" s="15" t="n">
        <v>0.7229166666666667</v>
      </c>
      <c r="AO23" s="15" t="n">
        <v>0.7277777777777777</v>
      </c>
      <c r="AP23" s="15" t="n">
        <v>0.7256944444444444</v>
      </c>
      <c r="AQ23" s="15" t="n">
        <v>0.7347222222222223</v>
      </c>
      <c r="AR23" s="15" t="n">
        <v>0.7354166666666667</v>
      </c>
      <c r="AS23" s="15" t="n">
        <v>0.7375</v>
      </c>
      <c r="AT23" s="15" t="n">
        <v>0.7347222222222223</v>
      </c>
      <c r="AU23" s="15" t="n">
        <v>0.7319444444444444</v>
      </c>
      <c r="AV23" s="15" t="n">
        <v>0.7340277777777777</v>
      </c>
      <c r="AW23" s="15" t="n">
        <v>0.7368055555555556</v>
      </c>
      <c r="AX23" s="15" t="n">
        <v>0.7520833333333333</v>
      </c>
    </row>
    <row r="24">
      <c r="A24" s="14" t="n">
        <v>46043</v>
      </c>
      <c r="B24" s="15" t="n">
        <v>0.6888888888888889</v>
      </c>
      <c r="C24" s="15" t="n">
        <v>0.6763888888888889</v>
      </c>
      <c r="D24" s="15" t="n">
        <v>0.6951388888888889</v>
      </c>
      <c r="E24" s="15" t="n">
        <v>0.6958333333333333</v>
      </c>
      <c r="F24" s="15" t="n">
        <v>0.6986111111111111</v>
      </c>
      <c r="G24" s="15" t="n">
        <v>0.6986111111111111</v>
      </c>
      <c r="H24" s="15" t="n">
        <v>0.7</v>
      </c>
      <c r="I24" s="15" t="n">
        <v>0.7006944444444444</v>
      </c>
      <c r="J24" s="15" t="n">
        <v>0.7027777777777777</v>
      </c>
      <c r="K24" s="15" t="n">
        <v>0.7041666666666667</v>
      </c>
      <c r="L24" s="15" t="n">
        <v>0.7069444444444445</v>
      </c>
      <c r="M24" s="15" t="n">
        <v>0.70625</v>
      </c>
      <c r="N24" s="15" t="n">
        <v>0.7048611111111112</v>
      </c>
      <c r="O24" s="15" t="n">
        <v>0.70625</v>
      </c>
      <c r="P24" s="15" t="n">
        <v>0.7111111111111111</v>
      </c>
      <c r="Q24" s="15" t="n">
        <v>0.7069444444444445</v>
      </c>
      <c r="R24" s="15" t="n">
        <v>0.7041666666666667</v>
      </c>
      <c r="S24" s="15" t="n">
        <v>0.7118055555555556</v>
      </c>
      <c r="T24" s="15" t="n">
        <v>0.7131944444444445</v>
      </c>
      <c r="U24" s="15" t="n">
        <v>0.7152777777777778</v>
      </c>
      <c r="V24" s="15" t="n">
        <v>0.7090277777777778</v>
      </c>
      <c r="W24" s="15" t="n">
        <v>0.7090277777777778</v>
      </c>
      <c r="X24" s="15" t="n">
        <v>0.7145833333333333</v>
      </c>
      <c r="Y24" s="15" t="n">
        <v>0.7111111111111111</v>
      </c>
      <c r="Z24" s="15" t="n">
        <v>0.7145833333333333</v>
      </c>
      <c r="AA24" s="15" t="n">
        <v>0.7166666666666667</v>
      </c>
      <c r="AB24" s="15" t="n">
        <v>0.7180555555555556</v>
      </c>
      <c r="AC24" s="15" t="n">
        <v>0.7180555555555556</v>
      </c>
      <c r="AD24" s="15" t="n">
        <v>0.7194444444444444</v>
      </c>
      <c r="AE24" s="15" t="n">
        <v>0.7201388888888889</v>
      </c>
      <c r="AF24" s="15" t="n">
        <v>0.71875</v>
      </c>
      <c r="AG24" s="15" t="n">
        <v>0.7208333333333333</v>
      </c>
      <c r="AH24" s="15" t="n">
        <v>0.7215277777777778</v>
      </c>
      <c r="AI24" s="15" t="n">
        <v>0.725</v>
      </c>
      <c r="AJ24" s="15" t="n">
        <v>0.7236111111111111</v>
      </c>
      <c r="AK24" s="15" t="n">
        <v>0.7284722222222222</v>
      </c>
      <c r="AL24" s="15" t="n">
        <v>0.73125</v>
      </c>
      <c r="AM24" s="15" t="n">
        <v>0.7229166666666667</v>
      </c>
      <c r="AN24" s="15" t="n">
        <v>0.7236111111111111</v>
      </c>
      <c r="AO24" s="15" t="n">
        <v>0.7284722222222222</v>
      </c>
      <c r="AP24" s="15" t="n">
        <v>0.7263888888888889</v>
      </c>
      <c r="AQ24" s="15" t="n">
        <v>0.7354166666666667</v>
      </c>
      <c r="AR24" s="15" t="n">
        <v>0.7361111111111112</v>
      </c>
      <c r="AS24" s="15" t="n">
        <v>0.7375</v>
      </c>
      <c r="AT24" s="15" t="n">
        <v>0.7354166666666667</v>
      </c>
      <c r="AU24" s="15" t="n">
        <v>0.7319444444444444</v>
      </c>
      <c r="AV24" s="15" t="n">
        <v>0.7347222222222223</v>
      </c>
      <c r="AW24" s="15" t="n">
        <v>0.7375</v>
      </c>
      <c r="AX24" s="15" t="n">
        <v>0.7527777777777778</v>
      </c>
    </row>
    <row r="25">
      <c r="A25" s="14" t="n">
        <v>46044</v>
      </c>
      <c r="B25" s="15" t="n">
        <v>0.6895833333333333</v>
      </c>
      <c r="C25" s="15" t="n">
        <v>0.6777777777777778</v>
      </c>
      <c r="D25" s="15" t="n">
        <v>0.6958333333333333</v>
      </c>
      <c r="E25" s="15" t="n">
        <v>0.6965277777777777</v>
      </c>
      <c r="F25" s="15" t="n">
        <v>0.6993055555555555</v>
      </c>
      <c r="G25" s="15" t="n">
        <v>0.6993055555555555</v>
      </c>
      <c r="H25" s="15" t="n">
        <v>0.7013888888888888</v>
      </c>
      <c r="I25" s="15" t="n">
        <v>0.7013888888888888</v>
      </c>
      <c r="J25" s="15" t="n">
        <v>0.7034722222222223</v>
      </c>
      <c r="K25" s="15" t="n">
        <v>0.7048611111111112</v>
      </c>
      <c r="L25" s="15" t="n">
        <v>0.7076388888888889</v>
      </c>
      <c r="M25" s="15" t="n">
        <v>0.7069444444444445</v>
      </c>
      <c r="N25" s="15" t="n">
        <v>0.7055555555555556</v>
      </c>
      <c r="O25" s="15" t="n">
        <v>0.7069444444444445</v>
      </c>
      <c r="P25" s="15" t="n">
        <v>0.7118055555555556</v>
      </c>
      <c r="Q25" s="15" t="n">
        <v>0.7076388888888889</v>
      </c>
      <c r="R25" s="15" t="n">
        <v>0.7055555555555556</v>
      </c>
      <c r="S25" s="15" t="n">
        <v>0.7125</v>
      </c>
      <c r="T25" s="15" t="n">
        <v>0.7138888888888889</v>
      </c>
      <c r="U25" s="15" t="n">
        <v>0.7159722222222222</v>
      </c>
      <c r="V25" s="15" t="n">
        <v>0.7097222222222223</v>
      </c>
      <c r="W25" s="15" t="n">
        <v>0.7097222222222223</v>
      </c>
      <c r="X25" s="15" t="n">
        <v>0.7152777777777778</v>
      </c>
      <c r="Y25" s="15" t="n">
        <v>0.7118055555555556</v>
      </c>
      <c r="Z25" s="15" t="n">
        <v>0.7152777777777778</v>
      </c>
      <c r="AA25" s="15" t="n">
        <v>0.7173611111111111</v>
      </c>
      <c r="AB25" s="15" t="n">
        <v>0.71875</v>
      </c>
      <c r="AC25" s="15" t="n">
        <v>0.71875</v>
      </c>
      <c r="AD25" s="15" t="n">
        <v>0.7201388888888889</v>
      </c>
      <c r="AE25" s="15" t="n">
        <v>0.7208333333333333</v>
      </c>
      <c r="AF25" s="15" t="n">
        <v>0.7194444444444444</v>
      </c>
      <c r="AG25" s="15" t="n">
        <v>0.7215277777777778</v>
      </c>
      <c r="AH25" s="15" t="n">
        <v>0.7222222222222222</v>
      </c>
      <c r="AI25" s="15" t="n">
        <v>0.7256944444444444</v>
      </c>
      <c r="AJ25" s="15" t="n">
        <v>0.7243055555555555</v>
      </c>
      <c r="AK25" s="15" t="n">
        <v>0.7291666666666666</v>
      </c>
      <c r="AL25" s="15" t="n">
        <v>0.7319444444444444</v>
      </c>
      <c r="AM25" s="15" t="n">
        <v>0.7236111111111111</v>
      </c>
      <c r="AN25" s="15" t="n">
        <v>0.7243055555555555</v>
      </c>
      <c r="AO25" s="15" t="n">
        <v>0.7291666666666666</v>
      </c>
      <c r="AP25" s="15" t="n">
        <v>0.7270833333333333</v>
      </c>
      <c r="AQ25" s="15" t="n">
        <v>0.7361111111111112</v>
      </c>
      <c r="AR25" s="15" t="n">
        <v>0.7368055555555556</v>
      </c>
      <c r="AS25" s="15" t="n">
        <v>0.7381944444444445</v>
      </c>
      <c r="AT25" s="15" t="n">
        <v>0.7361111111111112</v>
      </c>
      <c r="AU25" s="15" t="n">
        <v>0.7326388888888888</v>
      </c>
      <c r="AV25" s="15" t="n">
        <v>0.7354166666666667</v>
      </c>
      <c r="AW25" s="15" t="n">
        <v>0.7381944444444445</v>
      </c>
      <c r="AX25" s="15" t="n">
        <v>0.7527777777777778</v>
      </c>
    </row>
    <row r="26">
      <c r="A26" s="14" t="n">
        <v>46045</v>
      </c>
      <c r="B26" s="15" t="n">
        <v>0.6909722222222222</v>
      </c>
      <c r="C26" s="15" t="n">
        <v>0.6784722222222223</v>
      </c>
      <c r="D26" s="15" t="n">
        <v>0.6965277777777777</v>
      </c>
      <c r="E26" s="15" t="n">
        <v>0.6972222222222222</v>
      </c>
      <c r="F26" s="15" t="n">
        <v>0.7006944444444444</v>
      </c>
      <c r="G26" s="15" t="n">
        <v>0.7</v>
      </c>
      <c r="H26" s="15" t="n">
        <v>0.7020833333333333</v>
      </c>
      <c r="I26" s="15" t="n">
        <v>0.7020833333333333</v>
      </c>
      <c r="J26" s="15" t="n">
        <v>0.7041666666666667</v>
      </c>
      <c r="K26" s="15" t="n">
        <v>0.7055555555555556</v>
      </c>
      <c r="L26" s="15" t="n">
        <v>0.7083333333333334</v>
      </c>
      <c r="M26" s="15" t="n">
        <v>0.7076388888888889</v>
      </c>
      <c r="N26" s="15" t="n">
        <v>0.70625</v>
      </c>
      <c r="O26" s="15" t="n">
        <v>0.7076388888888889</v>
      </c>
      <c r="P26" s="15" t="n">
        <v>0.7125</v>
      </c>
      <c r="Q26" s="15" t="n">
        <v>0.7083333333333334</v>
      </c>
      <c r="R26" s="15" t="n">
        <v>0.70625</v>
      </c>
      <c r="S26" s="15" t="n">
        <v>0.7131944444444445</v>
      </c>
      <c r="T26" s="15" t="n">
        <v>0.7145833333333333</v>
      </c>
      <c r="U26" s="15" t="n">
        <v>0.7166666666666667</v>
      </c>
      <c r="V26" s="15" t="n">
        <v>0.7111111111111111</v>
      </c>
      <c r="W26" s="15" t="n">
        <v>0.7104166666666667</v>
      </c>
      <c r="X26" s="15" t="n">
        <v>0.7159722222222222</v>
      </c>
      <c r="Y26" s="15" t="n">
        <v>0.7125</v>
      </c>
      <c r="Z26" s="15" t="n">
        <v>0.7159722222222222</v>
      </c>
      <c r="AA26" s="15" t="n">
        <v>0.7180555555555556</v>
      </c>
      <c r="AB26" s="15" t="n">
        <v>0.7194444444444444</v>
      </c>
      <c r="AC26" s="15" t="n">
        <v>0.7194444444444444</v>
      </c>
      <c r="AD26" s="15" t="n">
        <v>0.7208333333333333</v>
      </c>
      <c r="AE26" s="15" t="n">
        <v>0.7215277777777778</v>
      </c>
      <c r="AF26" s="15" t="n">
        <v>0.7201388888888889</v>
      </c>
      <c r="AG26" s="15" t="n">
        <v>0.7222222222222222</v>
      </c>
      <c r="AH26" s="15" t="n">
        <v>0.7229166666666667</v>
      </c>
      <c r="AI26" s="15" t="n">
        <v>0.7263888888888889</v>
      </c>
      <c r="AJ26" s="15" t="n">
        <v>0.725</v>
      </c>
      <c r="AK26" s="15" t="n">
        <v>0.7298611111111111</v>
      </c>
      <c r="AL26" s="15" t="n">
        <v>0.7326388888888888</v>
      </c>
      <c r="AM26" s="15" t="n">
        <v>0.7243055555555555</v>
      </c>
      <c r="AN26" s="15" t="n">
        <v>0.725</v>
      </c>
      <c r="AO26" s="15" t="n">
        <v>0.7298611111111111</v>
      </c>
      <c r="AP26" s="15" t="n">
        <v>0.7277777777777777</v>
      </c>
      <c r="AQ26" s="15" t="n">
        <v>0.7368055555555556</v>
      </c>
      <c r="AR26" s="15" t="n">
        <v>0.7375</v>
      </c>
      <c r="AS26" s="15" t="n">
        <v>0.7388888888888889</v>
      </c>
      <c r="AT26" s="15" t="n">
        <v>0.7368055555555556</v>
      </c>
      <c r="AU26" s="15" t="n">
        <v>0.7333333333333333</v>
      </c>
      <c r="AV26" s="15" t="n">
        <v>0.7361111111111112</v>
      </c>
      <c r="AW26" s="15" t="n">
        <v>0.7388888888888889</v>
      </c>
      <c r="AX26" s="15" t="n">
        <v>0.7534722222222222</v>
      </c>
    </row>
    <row r="27">
      <c r="A27" s="14" t="n">
        <v>46046</v>
      </c>
      <c r="B27" s="15" t="n">
        <v>0.6916666666666667</v>
      </c>
      <c r="C27" s="15" t="n">
        <v>0.6791666666666667</v>
      </c>
      <c r="D27" s="15" t="n">
        <v>0.6972222222222222</v>
      </c>
      <c r="E27" s="15" t="n">
        <v>0.6979166666666666</v>
      </c>
      <c r="F27" s="15" t="n">
        <v>0.7013888888888888</v>
      </c>
      <c r="G27" s="15" t="n">
        <v>0.7006944444444444</v>
      </c>
      <c r="H27" s="15" t="n">
        <v>0.7027777777777777</v>
      </c>
      <c r="I27" s="15" t="n">
        <v>0.7027777777777777</v>
      </c>
      <c r="J27" s="15" t="n">
        <v>0.7048611111111112</v>
      </c>
      <c r="K27" s="15" t="n">
        <v>0.70625</v>
      </c>
      <c r="L27" s="15" t="n">
        <v>0.7090277777777778</v>
      </c>
      <c r="M27" s="15" t="n">
        <v>0.7083333333333334</v>
      </c>
      <c r="N27" s="15" t="n">
        <v>0.7069444444444445</v>
      </c>
      <c r="O27" s="15" t="n">
        <v>0.7083333333333334</v>
      </c>
      <c r="P27" s="15" t="n">
        <v>0.7125</v>
      </c>
      <c r="Q27" s="15" t="n">
        <v>0.7090277777777778</v>
      </c>
      <c r="R27" s="15" t="n">
        <v>0.7069444444444445</v>
      </c>
      <c r="S27" s="15" t="n">
        <v>0.7138888888888889</v>
      </c>
      <c r="T27" s="15" t="n">
        <v>0.7152777777777778</v>
      </c>
      <c r="U27" s="15" t="n">
        <v>0.7173611111111111</v>
      </c>
      <c r="V27" s="15" t="n">
        <v>0.7118055555555556</v>
      </c>
      <c r="W27" s="15" t="n">
        <v>0.7111111111111111</v>
      </c>
      <c r="X27" s="15" t="n">
        <v>0.7166666666666667</v>
      </c>
      <c r="Y27" s="15" t="n">
        <v>0.7131944444444445</v>
      </c>
      <c r="Z27" s="15" t="n">
        <v>0.7166666666666667</v>
      </c>
      <c r="AA27" s="15" t="n">
        <v>0.71875</v>
      </c>
      <c r="AB27" s="15" t="n">
        <v>0.7201388888888889</v>
      </c>
      <c r="AC27" s="15" t="n">
        <v>0.7201388888888889</v>
      </c>
      <c r="AD27" s="15" t="n">
        <v>0.7215277777777778</v>
      </c>
      <c r="AE27" s="15" t="n">
        <v>0.7222222222222222</v>
      </c>
      <c r="AF27" s="15" t="n">
        <v>0.7208333333333333</v>
      </c>
      <c r="AG27" s="15" t="n">
        <v>0.7229166666666667</v>
      </c>
      <c r="AH27" s="15" t="n">
        <v>0.7236111111111111</v>
      </c>
      <c r="AI27" s="15" t="n">
        <v>0.7270833333333333</v>
      </c>
      <c r="AJ27" s="15" t="n">
        <v>0.7256944444444444</v>
      </c>
      <c r="AK27" s="15" t="n">
        <v>0.7305555555555555</v>
      </c>
      <c r="AL27" s="15" t="n">
        <v>0.7333333333333333</v>
      </c>
      <c r="AM27" s="15" t="n">
        <v>0.725</v>
      </c>
      <c r="AN27" s="15" t="n">
        <v>0.7256944444444444</v>
      </c>
      <c r="AO27" s="15" t="n">
        <v>0.7305555555555555</v>
      </c>
      <c r="AP27" s="15" t="n">
        <v>0.7284722222222222</v>
      </c>
      <c r="AQ27" s="15" t="n">
        <v>0.7375</v>
      </c>
      <c r="AR27" s="15" t="n">
        <v>0.7381944444444445</v>
      </c>
      <c r="AS27" s="15" t="n">
        <v>0.7395833333333334</v>
      </c>
      <c r="AT27" s="15" t="n">
        <v>0.7375</v>
      </c>
      <c r="AU27" s="15" t="n">
        <v>0.7340277777777777</v>
      </c>
      <c r="AV27" s="15" t="n">
        <v>0.7368055555555556</v>
      </c>
      <c r="AW27" s="15" t="n">
        <v>0.7395833333333334</v>
      </c>
      <c r="AX27" s="15" t="n">
        <v>0.7541666666666667</v>
      </c>
    </row>
    <row r="28">
      <c r="A28" s="14" t="n">
        <v>46047</v>
      </c>
      <c r="B28" s="15" t="n">
        <v>0.6923611111111111</v>
      </c>
      <c r="C28" s="15" t="n">
        <v>0.6805555555555556</v>
      </c>
      <c r="D28" s="15" t="n">
        <v>0.6979166666666666</v>
      </c>
      <c r="E28" s="15" t="n">
        <v>0.6986111111111111</v>
      </c>
      <c r="F28" s="15" t="n">
        <v>0.7020833333333333</v>
      </c>
      <c r="G28" s="15" t="n">
        <v>0.7013888888888888</v>
      </c>
      <c r="H28" s="15" t="n">
        <v>0.7034722222222223</v>
      </c>
      <c r="I28" s="15" t="n">
        <v>0.7041666666666667</v>
      </c>
      <c r="J28" s="15" t="n">
        <v>0.7055555555555556</v>
      </c>
      <c r="K28" s="15" t="n">
        <v>0.7069444444444445</v>
      </c>
      <c r="L28" s="15" t="n">
        <v>0.7097222222222223</v>
      </c>
      <c r="M28" s="15" t="n">
        <v>0.7090277777777778</v>
      </c>
      <c r="N28" s="15" t="n">
        <v>0.7083333333333334</v>
      </c>
      <c r="O28" s="15" t="n">
        <v>0.7090277777777778</v>
      </c>
      <c r="P28" s="15" t="n">
        <v>0.7131944444444445</v>
      </c>
      <c r="Q28" s="15" t="n">
        <v>0.7097222222222223</v>
      </c>
      <c r="R28" s="15" t="n">
        <v>0.7076388888888889</v>
      </c>
      <c r="S28" s="15" t="n">
        <v>0.7145833333333333</v>
      </c>
      <c r="T28" s="15" t="n">
        <v>0.7159722222222222</v>
      </c>
      <c r="U28" s="15" t="n">
        <v>0.7180555555555556</v>
      </c>
      <c r="V28" s="15" t="n">
        <v>0.7125</v>
      </c>
      <c r="W28" s="15" t="n">
        <v>0.7118055555555556</v>
      </c>
      <c r="X28" s="15" t="n">
        <v>0.7173611111111111</v>
      </c>
      <c r="Y28" s="15" t="n">
        <v>0.7138888888888889</v>
      </c>
      <c r="Z28" s="15" t="n">
        <v>0.7173611111111111</v>
      </c>
      <c r="AA28" s="15" t="n">
        <v>0.7194444444444444</v>
      </c>
      <c r="AB28" s="15" t="n">
        <v>0.7208333333333333</v>
      </c>
      <c r="AC28" s="15" t="n">
        <v>0.7208333333333333</v>
      </c>
      <c r="AD28" s="15" t="n">
        <v>0.7222222222222222</v>
      </c>
      <c r="AE28" s="15" t="n">
        <v>0.7229166666666667</v>
      </c>
      <c r="AF28" s="15" t="n">
        <v>0.7215277777777778</v>
      </c>
      <c r="AG28" s="15" t="n">
        <v>0.7236111111111111</v>
      </c>
      <c r="AH28" s="15" t="n">
        <v>0.7243055555555555</v>
      </c>
      <c r="AI28" s="15" t="n">
        <v>0.7277777777777777</v>
      </c>
      <c r="AJ28" s="15" t="n">
        <v>0.7263888888888889</v>
      </c>
      <c r="AK28" s="15" t="n">
        <v>0.73125</v>
      </c>
      <c r="AL28" s="15" t="n">
        <v>0.7340277777777777</v>
      </c>
      <c r="AM28" s="15" t="n">
        <v>0.7256944444444444</v>
      </c>
      <c r="AN28" s="15" t="n">
        <v>0.7263888888888889</v>
      </c>
      <c r="AO28" s="15" t="n">
        <v>0.73125</v>
      </c>
      <c r="AP28" s="15" t="n">
        <v>0.7291666666666666</v>
      </c>
      <c r="AQ28" s="15" t="n">
        <v>0.7375</v>
      </c>
      <c r="AR28" s="15" t="n">
        <v>0.7388888888888889</v>
      </c>
      <c r="AS28" s="15" t="n">
        <v>0.7402777777777778</v>
      </c>
      <c r="AT28" s="15" t="n">
        <v>0.7381944444444445</v>
      </c>
      <c r="AU28" s="15" t="n">
        <v>0.7347222222222223</v>
      </c>
      <c r="AV28" s="15" t="n">
        <v>0.7375</v>
      </c>
      <c r="AW28" s="15" t="n">
        <v>0.7402777777777778</v>
      </c>
      <c r="AX28" s="15" t="n">
        <v>0.7548611111111111</v>
      </c>
    </row>
    <row r="29">
      <c r="A29" s="14" t="n">
        <v>46048</v>
      </c>
      <c r="B29" s="15" t="n">
        <v>0.69375</v>
      </c>
      <c r="C29" s="15" t="n">
        <v>0.68125</v>
      </c>
      <c r="D29" s="15" t="n">
        <v>0.6993055555555555</v>
      </c>
      <c r="E29" s="15" t="n">
        <v>0.7</v>
      </c>
      <c r="F29" s="15" t="n">
        <v>0.7027777777777777</v>
      </c>
      <c r="G29" s="15" t="n">
        <v>0.7027777777777777</v>
      </c>
      <c r="H29" s="15" t="n">
        <v>0.7041666666666667</v>
      </c>
      <c r="I29" s="15" t="n">
        <v>0.7048611111111112</v>
      </c>
      <c r="J29" s="15" t="n">
        <v>0.70625</v>
      </c>
      <c r="K29" s="15" t="n">
        <v>0.7076388888888889</v>
      </c>
      <c r="L29" s="15" t="n">
        <v>0.7104166666666667</v>
      </c>
      <c r="M29" s="15" t="n">
        <v>0.7097222222222223</v>
      </c>
      <c r="N29" s="15" t="n">
        <v>0.7090277777777778</v>
      </c>
      <c r="O29" s="15" t="n">
        <v>0.7097222222222223</v>
      </c>
      <c r="P29" s="15" t="n">
        <v>0.7138888888888889</v>
      </c>
      <c r="Q29" s="15" t="n">
        <v>0.7104166666666667</v>
      </c>
      <c r="R29" s="15" t="n">
        <v>0.7083333333333334</v>
      </c>
      <c r="S29" s="15" t="n">
        <v>0.7152777777777778</v>
      </c>
      <c r="T29" s="15" t="n">
        <v>0.7166666666666667</v>
      </c>
      <c r="U29" s="15" t="n">
        <v>0.71875</v>
      </c>
      <c r="V29" s="15" t="n">
        <v>0.7131944444444445</v>
      </c>
      <c r="W29" s="15" t="n">
        <v>0.7125</v>
      </c>
      <c r="X29" s="15" t="n">
        <v>0.7180555555555556</v>
      </c>
      <c r="Y29" s="15" t="n">
        <v>0.7145833333333333</v>
      </c>
      <c r="Z29" s="15" t="n">
        <v>0.7180555555555556</v>
      </c>
      <c r="AA29" s="15" t="n">
        <v>0.7201388888888889</v>
      </c>
      <c r="AB29" s="15" t="n">
        <v>0.7215277777777778</v>
      </c>
      <c r="AC29" s="15" t="n">
        <v>0.7215277777777778</v>
      </c>
      <c r="AD29" s="15" t="n">
        <v>0.7229166666666667</v>
      </c>
      <c r="AE29" s="15" t="n">
        <v>0.7236111111111111</v>
      </c>
      <c r="AF29" s="15" t="n">
        <v>0.7222222222222222</v>
      </c>
      <c r="AG29" s="15" t="n">
        <v>0.7243055555555555</v>
      </c>
      <c r="AH29" s="15" t="n">
        <v>0.725</v>
      </c>
      <c r="AI29" s="15" t="n">
        <v>0.7284722222222222</v>
      </c>
      <c r="AJ29" s="15" t="n">
        <v>0.7270833333333333</v>
      </c>
      <c r="AK29" s="15" t="n">
        <v>0.7319444444444444</v>
      </c>
      <c r="AL29" s="15" t="n">
        <v>0.7347222222222223</v>
      </c>
      <c r="AM29" s="15" t="n">
        <v>0.7263888888888889</v>
      </c>
      <c r="AN29" s="15" t="n">
        <v>0.7270833333333333</v>
      </c>
      <c r="AO29" s="15" t="n">
        <v>0.73125</v>
      </c>
      <c r="AP29" s="15" t="n">
        <v>0.7298611111111111</v>
      </c>
      <c r="AQ29" s="15" t="n">
        <v>0.7381944444444445</v>
      </c>
      <c r="AR29" s="15" t="n">
        <v>0.7388888888888889</v>
      </c>
      <c r="AS29" s="15" t="n">
        <v>0.7409722222222223</v>
      </c>
      <c r="AT29" s="15" t="n">
        <v>0.7388888888888889</v>
      </c>
      <c r="AU29" s="15" t="n">
        <v>0.7354166666666667</v>
      </c>
      <c r="AV29" s="15" t="n">
        <v>0.7381944444444445</v>
      </c>
      <c r="AW29" s="15" t="n">
        <v>0.7409722222222223</v>
      </c>
      <c r="AX29" s="15" t="n">
        <v>0.7555555555555555</v>
      </c>
    </row>
    <row r="30">
      <c r="A30" s="14" t="n">
        <v>46049</v>
      </c>
      <c r="B30" s="15" t="n">
        <v>0.6944444444444444</v>
      </c>
      <c r="C30" s="15" t="n">
        <v>0.6819444444444445</v>
      </c>
      <c r="D30" s="15" t="n">
        <v>0.7</v>
      </c>
      <c r="E30" s="15" t="n">
        <v>0.7006944444444444</v>
      </c>
      <c r="F30" s="15" t="n">
        <v>0.7034722222222223</v>
      </c>
      <c r="G30" s="15" t="n">
        <v>0.7034722222222223</v>
      </c>
      <c r="H30" s="15" t="n">
        <v>0.7048611111111112</v>
      </c>
      <c r="I30" s="15" t="n">
        <v>0.7055555555555556</v>
      </c>
      <c r="J30" s="15" t="n">
        <v>0.7076388888888889</v>
      </c>
      <c r="K30" s="15" t="n">
        <v>0.7090277777777778</v>
      </c>
      <c r="L30" s="15" t="n">
        <v>0.7111111111111111</v>
      </c>
      <c r="M30" s="15" t="n">
        <v>0.7104166666666667</v>
      </c>
      <c r="N30" s="15" t="n">
        <v>0.7097222222222223</v>
      </c>
      <c r="O30" s="15" t="n">
        <v>0.7104166666666667</v>
      </c>
      <c r="P30" s="15" t="n">
        <v>0.7145833333333333</v>
      </c>
      <c r="Q30" s="15" t="n">
        <v>0.7111111111111111</v>
      </c>
      <c r="R30" s="15" t="n">
        <v>0.7090277777777778</v>
      </c>
      <c r="S30" s="15" t="n">
        <v>0.7159722222222222</v>
      </c>
      <c r="T30" s="15" t="n">
        <v>0.7173611111111111</v>
      </c>
      <c r="U30" s="15" t="n">
        <v>0.7194444444444444</v>
      </c>
      <c r="V30" s="15" t="n">
        <v>0.7138888888888889</v>
      </c>
      <c r="W30" s="15" t="n">
        <v>0.7131944444444445</v>
      </c>
      <c r="X30" s="15" t="n">
        <v>0.71875</v>
      </c>
      <c r="Y30" s="15" t="n">
        <v>0.7152777777777778</v>
      </c>
      <c r="Z30" s="15" t="n">
        <v>0.71875</v>
      </c>
      <c r="AA30" s="15" t="n">
        <v>0.7208333333333333</v>
      </c>
      <c r="AB30" s="15" t="n">
        <v>0.7222222222222222</v>
      </c>
      <c r="AC30" s="15" t="n">
        <v>0.7222222222222222</v>
      </c>
      <c r="AD30" s="15" t="n">
        <v>0.7236111111111111</v>
      </c>
      <c r="AE30" s="15" t="n">
        <v>0.7243055555555555</v>
      </c>
      <c r="AF30" s="15" t="n">
        <v>0.7229166666666667</v>
      </c>
      <c r="AG30" s="15" t="n">
        <v>0.725</v>
      </c>
      <c r="AH30" s="15" t="n">
        <v>0.7256944444444444</v>
      </c>
      <c r="AI30" s="15" t="n">
        <v>0.7291666666666666</v>
      </c>
      <c r="AJ30" s="15" t="n">
        <v>0.7277777777777777</v>
      </c>
      <c r="AK30" s="15" t="n">
        <v>0.7326388888888888</v>
      </c>
      <c r="AL30" s="15" t="n">
        <v>0.7354166666666667</v>
      </c>
      <c r="AM30" s="15" t="n">
        <v>0.7270833333333333</v>
      </c>
      <c r="AN30" s="15" t="n">
        <v>0.7277777777777777</v>
      </c>
      <c r="AO30" s="15" t="n">
        <v>0.7319444444444444</v>
      </c>
      <c r="AP30" s="15" t="n">
        <v>0.7305555555555555</v>
      </c>
      <c r="AQ30" s="15" t="n">
        <v>0.7388888888888889</v>
      </c>
      <c r="AR30" s="15" t="n">
        <v>0.7395833333333334</v>
      </c>
      <c r="AS30" s="15" t="n">
        <v>0.7416666666666667</v>
      </c>
      <c r="AT30" s="15" t="n">
        <v>0.7395833333333334</v>
      </c>
      <c r="AU30" s="15" t="n">
        <v>0.7361111111111112</v>
      </c>
      <c r="AV30" s="15" t="n">
        <v>0.7388888888888889</v>
      </c>
      <c r="AW30" s="15" t="n">
        <v>0.7416666666666667</v>
      </c>
      <c r="AX30" s="15" t="n">
        <v>0.7555555555555555</v>
      </c>
    </row>
    <row r="31">
      <c r="A31" s="14" t="n">
        <v>46050</v>
      </c>
      <c r="B31" s="15" t="n">
        <v>0.6951388888888889</v>
      </c>
      <c r="C31" s="15" t="n">
        <v>0.6833333333333333</v>
      </c>
      <c r="D31" s="15" t="n">
        <v>0.7006944444444444</v>
      </c>
      <c r="E31" s="15" t="n">
        <v>0.7013888888888888</v>
      </c>
      <c r="F31" s="15" t="n">
        <v>0.7041666666666667</v>
      </c>
      <c r="G31" s="15" t="n">
        <v>0.7041666666666667</v>
      </c>
      <c r="H31" s="15" t="n">
        <v>0.7055555555555556</v>
      </c>
      <c r="I31" s="15" t="n">
        <v>0.70625</v>
      </c>
      <c r="J31" s="15" t="n">
        <v>0.7083333333333334</v>
      </c>
      <c r="K31" s="15" t="n">
        <v>0.7097222222222223</v>
      </c>
      <c r="L31" s="15" t="n">
        <v>0.7118055555555556</v>
      </c>
      <c r="M31" s="15" t="n">
        <v>0.7111111111111111</v>
      </c>
      <c r="N31" s="15" t="n">
        <v>0.7104166666666667</v>
      </c>
      <c r="O31" s="15" t="n">
        <v>0.7111111111111111</v>
      </c>
      <c r="P31" s="15" t="n">
        <v>0.7152777777777778</v>
      </c>
      <c r="Q31" s="15" t="n">
        <v>0.7118055555555556</v>
      </c>
      <c r="R31" s="15" t="n">
        <v>0.7097222222222223</v>
      </c>
      <c r="S31" s="15" t="n">
        <v>0.7166666666666667</v>
      </c>
      <c r="T31" s="15" t="n">
        <v>0.71875</v>
      </c>
      <c r="U31" s="15" t="n">
        <v>0.7201388888888889</v>
      </c>
      <c r="V31" s="15" t="n">
        <v>0.7145833333333333</v>
      </c>
      <c r="W31" s="15" t="n">
        <v>0.7138888888888889</v>
      </c>
      <c r="X31" s="15" t="n">
        <v>0.7194444444444444</v>
      </c>
      <c r="Y31" s="15" t="n">
        <v>0.7159722222222222</v>
      </c>
      <c r="Z31" s="15" t="n">
        <v>0.7194444444444444</v>
      </c>
      <c r="AA31" s="15" t="n">
        <v>0.7215277777777778</v>
      </c>
      <c r="AB31" s="15" t="n">
        <v>0.7229166666666667</v>
      </c>
      <c r="AC31" s="15" t="n">
        <v>0.7229166666666667</v>
      </c>
      <c r="AD31" s="15" t="n">
        <v>0.7243055555555555</v>
      </c>
      <c r="AE31" s="15" t="n">
        <v>0.725</v>
      </c>
      <c r="AF31" s="15" t="n">
        <v>0.7236111111111111</v>
      </c>
      <c r="AG31" s="15" t="n">
        <v>0.7256944444444444</v>
      </c>
      <c r="AH31" s="15" t="n">
        <v>0.7263888888888889</v>
      </c>
      <c r="AI31" s="15" t="n">
        <v>0.7298611111111111</v>
      </c>
      <c r="AJ31" s="15" t="n">
        <v>0.7284722222222222</v>
      </c>
      <c r="AK31" s="15" t="n">
        <v>0.7333333333333333</v>
      </c>
      <c r="AL31" s="15" t="n">
        <v>0.7361111111111112</v>
      </c>
      <c r="AM31" s="15" t="n">
        <v>0.7277777777777777</v>
      </c>
      <c r="AN31" s="15" t="n">
        <v>0.7284722222222222</v>
      </c>
      <c r="AO31" s="15" t="n">
        <v>0.7326388888888888</v>
      </c>
      <c r="AP31" s="15" t="n">
        <v>0.73125</v>
      </c>
      <c r="AQ31" s="15" t="n">
        <v>0.7395833333333334</v>
      </c>
      <c r="AR31" s="15" t="n">
        <v>0.7402777777777778</v>
      </c>
      <c r="AS31" s="15" t="n">
        <v>0.7423611111111111</v>
      </c>
      <c r="AT31" s="15" t="n">
        <v>0.7402777777777778</v>
      </c>
      <c r="AU31" s="15" t="n">
        <v>0.7368055555555556</v>
      </c>
      <c r="AV31" s="15" t="n">
        <v>0.7388888888888889</v>
      </c>
      <c r="AW31" s="15" t="n">
        <v>0.7416666666666667</v>
      </c>
      <c r="AX31" s="15" t="n">
        <v>0.75625</v>
      </c>
    </row>
    <row r="32">
      <c r="A32" s="14" t="n">
        <v>46051</v>
      </c>
      <c r="B32" s="15" t="n">
        <v>0.6965277777777777</v>
      </c>
      <c r="C32" s="15" t="n">
        <v>0.6840277777777778</v>
      </c>
      <c r="D32" s="15" t="n">
        <v>0.7013888888888888</v>
      </c>
      <c r="E32" s="15" t="n">
        <v>0.7020833333333333</v>
      </c>
      <c r="F32" s="15" t="n">
        <v>0.7048611111111112</v>
      </c>
      <c r="G32" s="15" t="n">
        <v>0.7048611111111112</v>
      </c>
      <c r="H32" s="15" t="n">
        <v>0.70625</v>
      </c>
      <c r="I32" s="15" t="n">
        <v>0.7069444444444445</v>
      </c>
      <c r="J32" s="15" t="n">
        <v>0.7090277777777778</v>
      </c>
      <c r="K32" s="15" t="n">
        <v>0.7104166666666667</v>
      </c>
      <c r="L32" s="15" t="n">
        <v>0.7125</v>
      </c>
      <c r="M32" s="15" t="n">
        <v>0.7118055555555556</v>
      </c>
      <c r="N32" s="15" t="n">
        <v>0.7111111111111111</v>
      </c>
      <c r="O32" s="15" t="n">
        <v>0.7118055555555556</v>
      </c>
      <c r="P32" s="15" t="n">
        <v>0.7152777777777778</v>
      </c>
      <c r="Q32" s="15" t="n">
        <v>0.7125</v>
      </c>
      <c r="R32" s="15" t="n">
        <v>0.7104166666666667</v>
      </c>
      <c r="S32" s="15" t="n">
        <v>0.7173611111111111</v>
      </c>
      <c r="T32" s="15" t="n">
        <v>0.7194444444444444</v>
      </c>
      <c r="U32" s="15" t="n">
        <v>0.7208333333333333</v>
      </c>
      <c r="V32" s="15" t="n">
        <v>0.7152777777777778</v>
      </c>
      <c r="W32" s="15" t="n">
        <v>0.7145833333333333</v>
      </c>
      <c r="X32" s="15" t="n">
        <v>0.7201388888888889</v>
      </c>
      <c r="Y32" s="15" t="n">
        <v>0.7166666666666667</v>
      </c>
      <c r="Z32" s="15" t="n">
        <v>0.7201388888888889</v>
      </c>
      <c r="AA32" s="15" t="n">
        <v>0.7222222222222222</v>
      </c>
      <c r="AB32" s="15" t="n">
        <v>0.7236111111111111</v>
      </c>
      <c r="AC32" s="15" t="n">
        <v>0.7236111111111111</v>
      </c>
      <c r="AD32" s="15" t="n">
        <v>0.725</v>
      </c>
      <c r="AE32" s="15" t="n">
        <v>0.7256944444444444</v>
      </c>
      <c r="AF32" s="15" t="n">
        <v>0.7243055555555555</v>
      </c>
      <c r="AG32" s="15" t="n">
        <v>0.7263888888888889</v>
      </c>
      <c r="AH32" s="15" t="n">
        <v>0.7270833333333333</v>
      </c>
      <c r="AI32" s="15" t="n">
        <v>0.7305555555555555</v>
      </c>
      <c r="AJ32" s="15" t="n">
        <v>0.7291666666666666</v>
      </c>
      <c r="AK32" s="15" t="n">
        <v>0.7340277777777777</v>
      </c>
      <c r="AL32" s="15" t="n">
        <v>0.7368055555555556</v>
      </c>
      <c r="AM32" s="15" t="n">
        <v>0.7284722222222222</v>
      </c>
      <c r="AN32" s="15" t="n">
        <v>0.7291666666666666</v>
      </c>
      <c r="AO32" s="15" t="n">
        <v>0.7333333333333333</v>
      </c>
      <c r="AP32" s="15" t="n">
        <v>0.7319444444444444</v>
      </c>
      <c r="AQ32" s="15" t="n">
        <v>0.7402777777777778</v>
      </c>
      <c r="AR32" s="15" t="n">
        <v>0.7409722222222223</v>
      </c>
      <c r="AS32" s="15" t="n">
        <v>0.7430555555555556</v>
      </c>
      <c r="AT32" s="15" t="n">
        <v>0.7409722222222223</v>
      </c>
      <c r="AU32" s="15" t="n">
        <v>0.7375</v>
      </c>
      <c r="AV32" s="15" t="n">
        <v>0.7395833333333334</v>
      </c>
      <c r="AW32" s="15" t="n">
        <v>0.7423611111111111</v>
      </c>
      <c r="AX32" s="15" t="n">
        <v>0.7569444444444444</v>
      </c>
    </row>
    <row r="33">
      <c r="A33" s="14" t="n">
        <v>46052</v>
      </c>
      <c r="B33" s="15" t="n">
        <v>0.6972222222222222</v>
      </c>
      <c r="C33" s="15" t="n">
        <v>0.6847222222222222</v>
      </c>
      <c r="D33" s="15" t="n">
        <v>0.7027777777777777</v>
      </c>
      <c r="E33" s="15" t="n">
        <v>0.7027777777777777</v>
      </c>
      <c r="F33" s="15" t="n">
        <v>0.7055555555555556</v>
      </c>
      <c r="G33" s="15" t="n">
        <v>0.7055555555555556</v>
      </c>
      <c r="H33" s="15" t="n">
        <v>0.7076388888888889</v>
      </c>
      <c r="I33" s="15" t="n">
        <v>0.7076388888888889</v>
      </c>
      <c r="J33" s="15" t="n">
        <v>0.7097222222222223</v>
      </c>
      <c r="K33" s="15" t="n">
        <v>0.7111111111111111</v>
      </c>
      <c r="L33" s="15" t="n">
        <v>0.7131944444444445</v>
      </c>
      <c r="M33" s="15" t="n">
        <v>0.7125</v>
      </c>
      <c r="N33" s="15" t="n">
        <v>0.7118055555555556</v>
      </c>
      <c r="O33" s="15" t="n">
        <v>0.7125</v>
      </c>
      <c r="P33" s="15" t="n">
        <v>0.7159722222222222</v>
      </c>
      <c r="Q33" s="15" t="n">
        <v>0.7131944444444445</v>
      </c>
      <c r="R33" s="15" t="n">
        <v>0.7111111111111111</v>
      </c>
      <c r="S33" s="15" t="n">
        <v>0.7180555555555556</v>
      </c>
      <c r="T33" s="15" t="n">
        <v>0.7201388888888889</v>
      </c>
      <c r="U33" s="15" t="n">
        <v>0.7215277777777778</v>
      </c>
      <c r="V33" s="15" t="n">
        <v>0.7159722222222222</v>
      </c>
      <c r="W33" s="15" t="n">
        <v>0.7152777777777778</v>
      </c>
      <c r="X33" s="15" t="n">
        <v>0.7208333333333333</v>
      </c>
      <c r="Y33" s="15" t="n">
        <v>0.7173611111111111</v>
      </c>
      <c r="Z33" s="15" t="n">
        <v>0.7208333333333333</v>
      </c>
      <c r="AA33" s="15" t="n">
        <v>0.7229166666666667</v>
      </c>
      <c r="AB33" s="15" t="n">
        <v>0.7243055555555555</v>
      </c>
      <c r="AC33" s="15" t="n">
        <v>0.7243055555555555</v>
      </c>
      <c r="AD33" s="15" t="n">
        <v>0.7256944444444444</v>
      </c>
      <c r="AE33" s="15" t="n">
        <v>0.7263888888888889</v>
      </c>
      <c r="AF33" s="15" t="n">
        <v>0.725</v>
      </c>
      <c r="AG33" s="15" t="n">
        <v>0.7270833333333333</v>
      </c>
      <c r="AH33" s="15" t="n">
        <v>0.7277777777777777</v>
      </c>
      <c r="AI33" s="15" t="n">
        <v>0.73125</v>
      </c>
      <c r="AJ33" s="15" t="n">
        <v>0.7298611111111111</v>
      </c>
      <c r="AK33" s="15" t="n">
        <v>0.7347222222222223</v>
      </c>
      <c r="AL33" s="15" t="n">
        <v>0.7375</v>
      </c>
      <c r="AM33" s="15" t="n">
        <v>0.7291666666666666</v>
      </c>
      <c r="AN33" s="15" t="n">
        <v>0.7298611111111111</v>
      </c>
      <c r="AO33" s="15" t="n">
        <v>0.7340277777777777</v>
      </c>
      <c r="AP33" s="15" t="n">
        <v>0.7326388888888888</v>
      </c>
      <c r="AQ33" s="15" t="n">
        <v>0.7409722222222223</v>
      </c>
      <c r="AR33" s="15" t="n">
        <v>0.7416666666666667</v>
      </c>
      <c r="AS33" s="15" t="n">
        <v>0.74375</v>
      </c>
      <c r="AT33" s="15" t="n">
        <v>0.7409722222222223</v>
      </c>
      <c r="AU33" s="15" t="n">
        <v>0.7381944444444445</v>
      </c>
      <c r="AV33" s="15" t="n">
        <v>0.7402777777777778</v>
      </c>
      <c r="AW33" s="15" t="n">
        <v>0.7430555555555556</v>
      </c>
      <c r="AX33" s="15" t="n">
        <v>0.7576388888888889</v>
      </c>
    </row>
    <row r="34">
      <c r="A34" s="14" t="n">
        <v>46053</v>
      </c>
      <c r="B34" s="15" t="n">
        <v>0.6979166666666666</v>
      </c>
      <c r="C34" s="15" t="n">
        <v>0.6861111111111111</v>
      </c>
      <c r="D34" s="15" t="n">
        <v>0.7034722222222223</v>
      </c>
      <c r="E34" s="15" t="n">
        <v>0.7034722222222223</v>
      </c>
      <c r="F34" s="15" t="n">
        <v>0.7069444444444445</v>
      </c>
      <c r="G34" s="15" t="n">
        <v>0.7069444444444445</v>
      </c>
      <c r="H34" s="15" t="n">
        <v>0.7083333333333334</v>
      </c>
      <c r="I34" s="15" t="n">
        <v>0.7083333333333334</v>
      </c>
      <c r="J34" s="15" t="n">
        <v>0.7104166666666667</v>
      </c>
      <c r="K34" s="15" t="n">
        <v>0.7118055555555556</v>
      </c>
      <c r="L34" s="15" t="n">
        <v>0.7138888888888889</v>
      </c>
      <c r="M34" s="15" t="n">
        <v>0.7131944444444445</v>
      </c>
      <c r="N34" s="15" t="n">
        <v>0.7125</v>
      </c>
      <c r="O34" s="15" t="n">
        <v>0.7131944444444445</v>
      </c>
      <c r="P34" s="15" t="n">
        <v>0.7166666666666667</v>
      </c>
      <c r="Q34" s="15" t="n">
        <v>0.7138888888888889</v>
      </c>
      <c r="R34" s="15" t="n">
        <v>0.7125</v>
      </c>
      <c r="S34" s="15" t="n">
        <v>0.71875</v>
      </c>
      <c r="T34" s="15" t="n">
        <v>0.7208333333333333</v>
      </c>
      <c r="U34" s="15" t="n">
        <v>0.7222222222222222</v>
      </c>
      <c r="V34" s="15" t="n">
        <v>0.7166666666666667</v>
      </c>
      <c r="W34" s="15" t="n">
        <v>0.7159722222222222</v>
      </c>
      <c r="X34" s="15" t="n">
        <v>0.7215277777777778</v>
      </c>
      <c r="Y34" s="15" t="n">
        <v>0.7180555555555556</v>
      </c>
      <c r="Z34" s="15" t="n">
        <v>0.7215277777777778</v>
      </c>
      <c r="AA34" s="15" t="n">
        <v>0.7236111111111111</v>
      </c>
      <c r="AB34" s="15" t="n">
        <v>0.725</v>
      </c>
      <c r="AC34" s="15" t="n">
        <v>0.725</v>
      </c>
      <c r="AD34" s="15" t="n">
        <v>0.7263888888888889</v>
      </c>
      <c r="AE34" s="15" t="n">
        <v>0.7270833333333333</v>
      </c>
      <c r="AF34" s="15" t="n">
        <v>0.7256944444444444</v>
      </c>
      <c r="AG34" s="15" t="n">
        <v>0.7277777777777777</v>
      </c>
      <c r="AH34" s="15" t="n">
        <v>0.7284722222222222</v>
      </c>
      <c r="AI34" s="15" t="n">
        <v>0.7319444444444444</v>
      </c>
      <c r="AJ34" s="15" t="n">
        <v>0.7305555555555555</v>
      </c>
      <c r="AK34" s="15" t="n">
        <v>0.7354166666666667</v>
      </c>
      <c r="AL34" s="15" t="n">
        <v>0.7381944444444445</v>
      </c>
      <c r="AM34" s="15" t="n">
        <v>0.7298611111111111</v>
      </c>
      <c r="AN34" s="15" t="n">
        <v>0.7305555555555555</v>
      </c>
      <c r="AO34" s="15" t="n">
        <v>0.7347222222222223</v>
      </c>
      <c r="AP34" s="15" t="n">
        <v>0.7333333333333333</v>
      </c>
      <c r="AQ34" s="15" t="n">
        <v>0.7416666666666667</v>
      </c>
      <c r="AR34" s="15" t="n">
        <v>0.7423611111111111</v>
      </c>
      <c r="AS34" s="15" t="n">
        <v>0.7444444444444445</v>
      </c>
      <c r="AT34" s="15" t="n">
        <v>0.7416666666666667</v>
      </c>
      <c r="AU34" s="15" t="n">
        <v>0.7388888888888889</v>
      </c>
      <c r="AV34" s="15" t="n">
        <v>0.7409722222222223</v>
      </c>
      <c r="AW34" s="15" t="n">
        <v>0.74375</v>
      </c>
      <c r="AX34" s="15" t="n">
        <v>0.7576388888888889</v>
      </c>
    </row>
    <row r="35">
      <c r="A35" s="14" t="n">
        <v>46054</v>
      </c>
      <c r="B35" s="15" t="n">
        <v>0.6993055555555555</v>
      </c>
      <c r="C35" s="15" t="n">
        <v>0.6868055555555556</v>
      </c>
      <c r="D35" s="15" t="n">
        <v>0.7041666666666667</v>
      </c>
      <c r="E35" s="15" t="n">
        <v>0.7048611111111112</v>
      </c>
      <c r="F35" s="15" t="n">
        <v>0.7076388888888889</v>
      </c>
      <c r="G35" s="15" t="n">
        <v>0.7076388888888889</v>
      </c>
      <c r="H35" s="15" t="n">
        <v>0.7090277777777778</v>
      </c>
      <c r="I35" s="15" t="n">
        <v>0.7090277777777778</v>
      </c>
      <c r="J35" s="15" t="n">
        <v>0.7111111111111111</v>
      </c>
      <c r="K35" s="15" t="n">
        <v>0.7125</v>
      </c>
      <c r="L35" s="15" t="n">
        <v>0.7152777777777778</v>
      </c>
      <c r="M35" s="15" t="n">
        <v>0.7138888888888889</v>
      </c>
      <c r="N35" s="15" t="n">
        <v>0.7131944444444445</v>
      </c>
      <c r="O35" s="15" t="n">
        <v>0.7138888888888889</v>
      </c>
      <c r="P35" s="15" t="n">
        <v>0.7173611111111111</v>
      </c>
      <c r="Q35" s="15" t="n">
        <v>0.7145833333333333</v>
      </c>
      <c r="R35" s="15" t="n">
        <v>0.7131944444444445</v>
      </c>
      <c r="S35" s="15" t="n">
        <v>0.7194444444444444</v>
      </c>
      <c r="T35" s="15" t="n">
        <v>0.7215277777777778</v>
      </c>
      <c r="U35" s="15" t="n">
        <v>0.7236111111111111</v>
      </c>
      <c r="V35" s="15" t="n">
        <v>0.7173611111111111</v>
      </c>
      <c r="W35" s="15" t="n">
        <v>0.7173611111111111</v>
      </c>
      <c r="X35" s="15" t="n">
        <v>0.7229166666666667</v>
      </c>
      <c r="Y35" s="15" t="n">
        <v>0.71875</v>
      </c>
      <c r="Z35" s="15" t="n">
        <v>0.7222222222222222</v>
      </c>
      <c r="AA35" s="15" t="n">
        <v>0.7243055555555555</v>
      </c>
      <c r="AB35" s="15" t="n">
        <v>0.7256944444444444</v>
      </c>
      <c r="AC35" s="15" t="n">
        <v>0.7256944444444444</v>
      </c>
      <c r="AD35" s="15" t="n">
        <v>0.7270833333333333</v>
      </c>
      <c r="AE35" s="15" t="n">
        <v>0.7277777777777777</v>
      </c>
      <c r="AF35" s="15" t="n">
        <v>0.7263888888888889</v>
      </c>
      <c r="AG35" s="15" t="n">
        <v>0.7284722222222222</v>
      </c>
      <c r="AH35" s="15" t="n">
        <v>0.7298611111111111</v>
      </c>
      <c r="AI35" s="15" t="n">
        <v>0.7326388888888888</v>
      </c>
      <c r="AJ35" s="15" t="n">
        <v>0.73125</v>
      </c>
      <c r="AK35" s="15" t="n">
        <v>0.7361111111111112</v>
      </c>
      <c r="AL35" s="15" t="n">
        <v>0.7388888888888889</v>
      </c>
      <c r="AM35" s="15" t="n">
        <v>0.7305555555555555</v>
      </c>
      <c r="AN35" s="15" t="n">
        <v>0.73125</v>
      </c>
      <c r="AO35" s="15" t="n">
        <v>0.7354166666666667</v>
      </c>
      <c r="AP35" s="15" t="n">
        <v>0.7340277777777777</v>
      </c>
      <c r="AQ35" s="15" t="n">
        <v>0.7423611111111111</v>
      </c>
      <c r="AR35" s="15" t="n">
        <v>0.7430555555555556</v>
      </c>
      <c r="AS35" s="15" t="n">
        <v>0.7451388888888889</v>
      </c>
      <c r="AT35" s="15" t="n">
        <v>0.7423611111111111</v>
      </c>
      <c r="AU35" s="15" t="n">
        <v>0.7395833333333334</v>
      </c>
      <c r="AV35" s="15" t="n">
        <v>0.7416666666666667</v>
      </c>
      <c r="AW35" s="15" t="n">
        <v>0.7444444444444445</v>
      </c>
      <c r="AX35" s="15" t="n">
        <v>0.7583333333333333</v>
      </c>
    </row>
    <row r="36">
      <c r="A36" s="14" t="n">
        <v>46055</v>
      </c>
      <c r="B36" s="15" t="n">
        <v>0.7</v>
      </c>
      <c r="C36" s="15" t="n">
        <v>0.6875</v>
      </c>
      <c r="D36" s="15" t="n">
        <v>0.7048611111111112</v>
      </c>
      <c r="E36" s="15" t="n">
        <v>0.7055555555555556</v>
      </c>
      <c r="F36" s="15" t="n">
        <v>0.7083333333333334</v>
      </c>
      <c r="G36" s="15" t="n">
        <v>0.7083333333333334</v>
      </c>
      <c r="H36" s="15" t="n">
        <v>0.7097222222222223</v>
      </c>
      <c r="I36" s="15" t="n">
        <v>0.7097222222222223</v>
      </c>
      <c r="J36" s="15" t="n">
        <v>0.7118055555555556</v>
      </c>
      <c r="K36" s="15" t="n">
        <v>0.7131944444444445</v>
      </c>
      <c r="L36" s="15" t="n">
        <v>0.7159722222222222</v>
      </c>
      <c r="M36" s="15" t="n">
        <v>0.7145833333333333</v>
      </c>
      <c r="N36" s="15" t="n">
        <v>0.7138888888888889</v>
      </c>
      <c r="O36" s="15" t="n">
        <v>0.7145833333333333</v>
      </c>
      <c r="P36" s="15" t="n">
        <v>0.7173611111111111</v>
      </c>
      <c r="Q36" s="15" t="n">
        <v>0.7152777777777778</v>
      </c>
      <c r="R36" s="15" t="n">
        <v>0.7138888888888889</v>
      </c>
      <c r="S36" s="15" t="n">
        <v>0.7201388888888889</v>
      </c>
      <c r="T36" s="15" t="n">
        <v>0.7222222222222222</v>
      </c>
      <c r="U36" s="15" t="n">
        <v>0.7243055555555555</v>
      </c>
      <c r="V36" s="15" t="n">
        <v>0.7180555555555556</v>
      </c>
      <c r="W36" s="15" t="n">
        <v>0.7180555555555556</v>
      </c>
      <c r="X36" s="15" t="n">
        <v>0.7236111111111111</v>
      </c>
      <c r="Y36" s="15" t="n">
        <v>0.7194444444444444</v>
      </c>
      <c r="Z36" s="15" t="n">
        <v>0.7229166666666667</v>
      </c>
      <c r="AA36" s="15" t="n">
        <v>0.725</v>
      </c>
      <c r="AB36" s="15" t="n">
        <v>0.7263888888888889</v>
      </c>
      <c r="AC36" s="15" t="n">
        <v>0.7263888888888889</v>
      </c>
      <c r="AD36" s="15" t="n">
        <v>0.7277777777777777</v>
      </c>
      <c r="AE36" s="15" t="n">
        <v>0.7284722222222222</v>
      </c>
      <c r="AF36" s="15" t="n">
        <v>0.7270833333333333</v>
      </c>
      <c r="AG36" s="15" t="n">
        <v>0.7291666666666666</v>
      </c>
      <c r="AH36" s="15" t="n">
        <v>0.7305555555555555</v>
      </c>
      <c r="AI36" s="15" t="n">
        <v>0.7333333333333333</v>
      </c>
      <c r="AJ36" s="15" t="n">
        <v>0.7319444444444444</v>
      </c>
      <c r="AK36" s="15" t="n">
        <v>0.7368055555555556</v>
      </c>
      <c r="AL36" s="15" t="n">
        <v>0.7395833333333334</v>
      </c>
      <c r="AM36" s="15" t="n">
        <v>0.73125</v>
      </c>
      <c r="AN36" s="15" t="n">
        <v>0.7319444444444444</v>
      </c>
      <c r="AO36" s="15" t="n">
        <v>0.7361111111111112</v>
      </c>
      <c r="AP36" s="15" t="n">
        <v>0.7347222222222223</v>
      </c>
      <c r="AQ36" s="15" t="n">
        <v>0.7430555555555556</v>
      </c>
      <c r="AR36" s="15" t="n">
        <v>0.74375</v>
      </c>
      <c r="AS36" s="15" t="n">
        <v>0.7458333333333333</v>
      </c>
      <c r="AT36" s="15" t="n">
        <v>0.7430555555555556</v>
      </c>
      <c r="AU36" s="15" t="n">
        <v>0.7402777777777778</v>
      </c>
      <c r="AV36" s="15" t="n">
        <v>0.7423611111111111</v>
      </c>
      <c r="AW36" s="15" t="n">
        <v>0.7451388888888889</v>
      </c>
      <c r="AX36" s="15" t="n">
        <v>0.7590277777777777</v>
      </c>
    </row>
    <row r="37">
      <c r="A37" s="14" t="n">
        <v>46056</v>
      </c>
      <c r="B37" s="15" t="n">
        <v>0.7006944444444444</v>
      </c>
      <c r="C37" s="15" t="n">
        <v>0.6888888888888889</v>
      </c>
      <c r="D37" s="15" t="n">
        <v>0.7055555555555556</v>
      </c>
      <c r="E37" s="15" t="n">
        <v>0.70625</v>
      </c>
      <c r="F37" s="15" t="n">
        <v>0.7090277777777778</v>
      </c>
      <c r="G37" s="15" t="n">
        <v>0.7090277777777778</v>
      </c>
      <c r="H37" s="15" t="n">
        <v>0.7104166666666667</v>
      </c>
      <c r="I37" s="15" t="n">
        <v>0.7111111111111111</v>
      </c>
      <c r="J37" s="15" t="n">
        <v>0.7125</v>
      </c>
      <c r="K37" s="15" t="n">
        <v>0.7138888888888889</v>
      </c>
      <c r="L37" s="15" t="n">
        <v>0.7166666666666667</v>
      </c>
      <c r="M37" s="15" t="n">
        <v>0.7152777777777778</v>
      </c>
      <c r="N37" s="15" t="n">
        <v>0.7145833333333333</v>
      </c>
      <c r="O37" s="15" t="n">
        <v>0.7152777777777778</v>
      </c>
      <c r="P37" s="15" t="n">
        <v>0.7180555555555556</v>
      </c>
      <c r="Q37" s="15" t="n">
        <v>0.7159722222222222</v>
      </c>
      <c r="R37" s="15" t="n">
        <v>0.7145833333333333</v>
      </c>
      <c r="S37" s="15" t="n">
        <v>0.7215277777777778</v>
      </c>
      <c r="T37" s="15" t="n">
        <v>0.7229166666666667</v>
      </c>
      <c r="U37" s="15" t="n">
        <v>0.725</v>
      </c>
      <c r="V37" s="15" t="n">
        <v>0.71875</v>
      </c>
      <c r="W37" s="15" t="n">
        <v>0.71875</v>
      </c>
      <c r="X37" s="15" t="n">
        <v>0.7243055555555555</v>
      </c>
      <c r="Y37" s="15" t="n">
        <v>0.7201388888888889</v>
      </c>
      <c r="Z37" s="15" t="n">
        <v>0.7236111111111111</v>
      </c>
      <c r="AA37" s="15" t="n">
        <v>0.7256944444444444</v>
      </c>
      <c r="AB37" s="15" t="n">
        <v>0.7270833333333333</v>
      </c>
      <c r="AC37" s="15" t="n">
        <v>0.7270833333333333</v>
      </c>
      <c r="AD37" s="15" t="n">
        <v>0.7284722222222222</v>
      </c>
      <c r="AE37" s="15" t="n">
        <v>0.7291666666666666</v>
      </c>
      <c r="AF37" s="15" t="n">
        <v>0.7277777777777777</v>
      </c>
      <c r="AG37" s="15" t="n">
        <v>0.7298611111111111</v>
      </c>
      <c r="AH37" s="15" t="n">
        <v>0.73125</v>
      </c>
      <c r="AI37" s="15" t="n">
        <v>0.7340277777777777</v>
      </c>
      <c r="AJ37" s="15" t="n">
        <v>0.7326388888888888</v>
      </c>
      <c r="AK37" s="15" t="n">
        <v>0.7375</v>
      </c>
      <c r="AL37" s="15" t="n">
        <v>0.7402777777777778</v>
      </c>
      <c r="AM37" s="15" t="n">
        <v>0.7319444444444444</v>
      </c>
      <c r="AN37" s="15" t="n">
        <v>0.7326388888888888</v>
      </c>
      <c r="AO37" s="15" t="n">
        <v>0.7368055555555556</v>
      </c>
      <c r="AP37" s="15" t="n">
        <v>0.7354166666666667</v>
      </c>
      <c r="AQ37" s="15" t="n">
        <v>0.74375</v>
      </c>
      <c r="AR37" s="15" t="n">
        <v>0.7444444444444445</v>
      </c>
      <c r="AS37" s="15" t="n">
        <v>0.7465277777777778</v>
      </c>
      <c r="AT37" s="15" t="n">
        <v>0.74375</v>
      </c>
      <c r="AU37" s="15" t="n">
        <v>0.7409722222222223</v>
      </c>
      <c r="AV37" s="15" t="n">
        <v>0.7430555555555556</v>
      </c>
      <c r="AW37" s="15" t="n">
        <v>0.7458333333333333</v>
      </c>
      <c r="AX37" s="15" t="n">
        <v>0.7597222222222222</v>
      </c>
    </row>
    <row r="38">
      <c r="A38" s="14" t="n">
        <v>46057</v>
      </c>
      <c r="B38" s="15" t="n">
        <v>0.7020833333333333</v>
      </c>
      <c r="C38" s="15" t="n">
        <v>0.6895833333333333</v>
      </c>
      <c r="D38" s="15" t="n">
        <v>0.7069444444444445</v>
      </c>
      <c r="E38" s="15" t="n">
        <v>0.7069444444444445</v>
      </c>
      <c r="F38" s="15" t="n">
        <v>0.7097222222222223</v>
      </c>
      <c r="G38" s="15" t="n">
        <v>0.7097222222222223</v>
      </c>
      <c r="H38" s="15" t="n">
        <v>0.7111111111111111</v>
      </c>
      <c r="I38" s="15" t="n">
        <v>0.7118055555555556</v>
      </c>
      <c r="J38" s="15" t="n">
        <v>0.7131944444444445</v>
      </c>
      <c r="K38" s="15" t="n">
        <v>0.7145833333333333</v>
      </c>
      <c r="L38" s="15" t="n">
        <v>0.7173611111111111</v>
      </c>
      <c r="M38" s="15" t="n">
        <v>0.7159722222222222</v>
      </c>
      <c r="N38" s="15" t="n">
        <v>0.7152777777777778</v>
      </c>
      <c r="O38" s="15" t="n">
        <v>0.7159722222222222</v>
      </c>
      <c r="P38" s="15" t="n">
        <v>0.71875</v>
      </c>
      <c r="Q38" s="15" t="n">
        <v>0.7166666666666667</v>
      </c>
      <c r="R38" s="15" t="n">
        <v>0.7152777777777778</v>
      </c>
      <c r="S38" s="15" t="n">
        <v>0.7222222222222222</v>
      </c>
      <c r="T38" s="15" t="n">
        <v>0.7236111111111111</v>
      </c>
      <c r="U38" s="15" t="n">
        <v>0.7256944444444444</v>
      </c>
      <c r="V38" s="15" t="n">
        <v>0.7194444444444444</v>
      </c>
      <c r="W38" s="15" t="n">
        <v>0.7194444444444444</v>
      </c>
      <c r="X38" s="15" t="n">
        <v>0.725</v>
      </c>
      <c r="Y38" s="15" t="n">
        <v>0.7208333333333333</v>
      </c>
      <c r="Z38" s="15" t="n">
        <v>0.7243055555555555</v>
      </c>
      <c r="AA38" s="15" t="n">
        <v>0.7263888888888889</v>
      </c>
      <c r="AB38" s="15" t="n">
        <v>0.7277777777777777</v>
      </c>
      <c r="AC38" s="15" t="n">
        <v>0.7277777777777777</v>
      </c>
      <c r="AD38" s="15" t="n">
        <v>0.7291666666666666</v>
      </c>
      <c r="AE38" s="15" t="n">
        <v>0.7298611111111111</v>
      </c>
      <c r="AF38" s="15" t="n">
        <v>0.7284722222222222</v>
      </c>
      <c r="AG38" s="15" t="n">
        <v>0.7305555555555555</v>
      </c>
      <c r="AH38" s="15" t="n">
        <v>0.7319444444444444</v>
      </c>
      <c r="AI38" s="15" t="n">
        <v>0.7347222222222223</v>
      </c>
      <c r="AJ38" s="15" t="n">
        <v>0.7333333333333333</v>
      </c>
      <c r="AK38" s="15" t="n">
        <v>0.7381944444444445</v>
      </c>
      <c r="AL38" s="15" t="n">
        <v>0.7409722222222223</v>
      </c>
      <c r="AM38" s="15" t="n">
        <v>0.7326388888888888</v>
      </c>
      <c r="AN38" s="15" t="n">
        <v>0.7333333333333333</v>
      </c>
      <c r="AO38" s="15" t="n">
        <v>0.7375</v>
      </c>
      <c r="AP38" s="15" t="n">
        <v>0.7361111111111112</v>
      </c>
      <c r="AQ38" s="15" t="n">
        <v>0.7444444444444445</v>
      </c>
      <c r="AR38" s="15" t="n">
        <v>0.7451388888888889</v>
      </c>
      <c r="AS38" s="15" t="n">
        <v>0.7472222222222222</v>
      </c>
      <c r="AT38" s="15" t="n">
        <v>0.7444444444444445</v>
      </c>
      <c r="AU38" s="15" t="n">
        <v>0.7416666666666667</v>
      </c>
      <c r="AV38" s="15" t="n">
        <v>0.74375</v>
      </c>
      <c r="AW38" s="15" t="n">
        <v>0.7465277777777778</v>
      </c>
      <c r="AX38" s="15" t="n">
        <v>0.7597222222222222</v>
      </c>
    </row>
    <row r="39">
      <c r="A39" s="14" t="n">
        <v>46058</v>
      </c>
      <c r="B39" s="15" t="n">
        <v>0.7027777777777777</v>
      </c>
      <c r="C39" s="15" t="n">
        <v>0.6902777777777778</v>
      </c>
      <c r="D39" s="15" t="n">
        <v>0.7076388888888889</v>
      </c>
      <c r="E39" s="15" t="n">
        <v>0.7076388888888889</v>
      </c>
      <c r="F39" s="15" t="n">
        <v>0.7104166666666667</v>
      </c>
      <c r="G39" s="15" t="n">
        <v>0.7111111111111111</v>
      </c>
      <c r="H39" s="15" t="n">
        <v>0.7118055555555556</v>
      </c>
      <c r="I39" s="15" t="n">
        <v>0.7125</v>
      </c>
      <c r="J39" s="15" t="n">
        <v>0.7138888888888889</v>
      </c>
      <c r="K39" s="15" t="n">
        <v>0.7152777777777778</v>
      </c>
      <c r="L39" s="15" t="n">
        <v>0.7180555555555556</v>
      </c>
      <c r="M39" s="15" t="n">
        <v>0.7166666666666667</v>
      </c>
      <c r="N39" s="15" t="n">
        <v>0.7159722222222222</v>
      </c>
      <c r="O39" s="15" t="n">
        <v>0.7166666666666667</v>
      </c>
      <c r="P39" s="15" t="n">
        <v>0.7194444444444444</v>
      </c>
      <c r="Q39" s="15" t="n">
        <v>0.7173611111111111</v>
      </c>
      <c r="R39" s="15" t="n">
        <v>0.7159722222222222</v>
      </c>
      <c r="S39" s="15" t="n">
        <v>0.7229166666666667</v>
      </c>
      <c r="T39" s="15" t="n">
        <v>0.7243055555555555</v>
      </c>
      <c r="U39" s="15" t="n">
        <v>0.7263888888888889</v>
      </c>
      <c r="V39" s="15" t="n">
        <v>0.7201388888888889</v>
      </c>
      <c r="W39" s="15" t="n">
        <v>0.7201388888888889</v>
      </c>
      <c r="X39" s="15" t="n">
        <v>0.7256944444444444</v>
      </c>
      <c r="Y39" s="15" t="n">
        <v>0.7215277777777778</v>
      </c>
      <c r="Z39" s="15" t="n">
        <v>0.725</v>
      </c>
      <c r="AA39" s="15" t="n">
        <v>0.7270833333333333</v>
      </c>
      <c r="AB39" s="15" t="n">
        <v>0.7284722222222222</v>
      </c>
      <c r="AC39" s="15" t="n">
        <v>0.7284722222222222</v>
      </c>
      <c r="AD39" s="15" t="n">
        <v>0.7298611111111111</v>
      </c>
      <c r="AE39" s="15" t="n">
        <v>0.7305555555555555</v>
      </c>
      <c r="AF39" s="15" t="n">
        <v>0.7291666666666666</v>
      </c>
      <c r="AG39" s="15" t="n">
        <v>0.73125</v>
      </c>
      <c r="AH39" s="15" t="n">
        <v>0.7326388888888888</v>
      </c>
      <c r="AI39" s="15" t="n">
        <v>0.7354166666666667</v>
      </c>
      <c r="AJ39" s="15" t="n">
        <v>0.7340277777777777</v>
      </c>
      <c r="AK39" s="15" t="n">
        <v>0.7388888888888889</v>
      </c>
      <c r="AL39" s="15" t="n">
        <v>0.7416666666666667</v>
      </c>
      <c r="AM39" s="15" t="n">
        <v>0.7333333333333333</v>
      </c>
      <c r="AN39" s="15" t="n">
        <v>0.7340277777777777</v>
      </c>
      <c r="AO39" s="15" t="n">
        <v>0.7381944444444445</v>
      </c>
      <c r="AP39" s="15" t="n">
        <v>0.7368055555555556</v>
      </c>
      <c r="AQ39" s="15" t="n">
        <v>0.7451388888888889</v>
      </c>
      <c r="AR39" s="15" t="n">
        <v>0.7458333333333333</v>
      </c>
      <c r="AS39" s="15" t="n">
        <v>0.7479166666666667</v>
      </c>
      <c r="AT39" s="15" t="n">
        <v>0.7451388888888889</v>
      </c>
      <c r="AU39" s="15" t="n">
        <v>0.7423611111111111</v>
      </c>
      <c r="AV39" s="15" t="n">
        <v>0.7444444444444445</v>
      </c>
      <c r="AW39" s="15" t="n">
        <v>0.7472222222222222</v>
      </c>
      <c r="AX39" s="15" t="n">
        <v>0.7604166666666666</v>
      </c>
    </row>
    <row r="40">
      <c r="A40" s="14" t="n">
        <v>46059</v>
      </c>
      <c r="B40" s="15" t="n">
        <v>0.7034722222222223</v>
      </c>
      <c r="C40" s="15" t="n">
        <v>0.6916666666666667</v>
      </c>
      <c r="D40" s="15" t="n">
        <v>0.7083333333333334</v>
      </c>
      <c r="E40" s="15" t="n">
        <v>0.7090277777777778</v>
      </c>
      <c r="F40" s="15" t="n">
        <v>0.7111111111111111</v>
      </c>
      <c r="G40" s="15" t="n">
        <v>0.7118055555555556</v>
      </c>
      <c r="H40" s="15" t="n">
        <v>0.7125</v>
      </c>
      <c r="I40" s="15" t="n">
        <v>0.7131944444444445</v>
      </c>
      <c r="J40" s="15" t="n">
        <v>0.7145833333333333</v>
      </c>
      <c r="K40" s="15" t="n">
        <v>0.7159722222222222</v>
      </c>
      <c r="L40" s="15" t="n">
        <v>0.71875</v>
      </c>
      <c r="M40" s="15" t="n">
        <v>0.7173611111111111</v>
      </c>
      <c r="N40" s="15" t="n">
        <v>0.7166666666666667</v>
      </c>
      <c r="O40" s="15" t="n">
        <v>0.7173611111111111</v>
      </c>
      <c r="P40" s="15" t="n">
        <v>0.7201388888888889</v>
      </c>
      <c r="Q40" s="15" t="n">
        <v>0.7180555555555556</v>
      </c>
      <c r="R40" s="15" t="n">
        <v>0.7166666666666667</v>
      </c>
      <c r="S40" s="15" t="n">
        <v>0.7236111111111111</v>
      </c>
      <c r="T40" s="15" t="n">
        <v>0.725</v>
      </c>
      <c r="U40" s="15" t="n">
        <v>0.7270833333333333</v>
      </c>
      <c r="V40" s="15" t="n">
        <v>0.7208333333333333</v>
      </c>
      <c r="W40" s="15" t="n">
        <v>0.7208333333333333</v>
      </c>
      <c r="X40" s="15" t="n">
        <v>0.7263888888888889</v>
      </c>
      <c r="Y40" s="15" t="n">
        <v>0.7222222222222222</v>
      </c>
      <c r="Z40" s="15" t="n">
        <v>0.7256944444444444</v>
      </c>
      <c r="AA40" s="15" t="n">
        <v>0.7277777777777777</v>
      </c>
      <c r="AB40" s="15" t="n">
        <v>0.7291666666666666</v>
      </c>
      <c r="AC40" s="15" t="n">
        <v>0.7291666666666666</v>
      </c>
      <c r="AD40" s="15" t="n">
        <v>0.7305555555555555</v>
      </c>
      <c r="AE40" s="15" t="n">
        <v>0.73125</v>
      </c>
      <c r="AF40" s="15" t="n">
        <v>0.7298611111111111</v>
      </c>
      <c r="AG40" s="15" t="n">
        <v>0.7319444444444444</v>
      </c>
      <c r="AH40" s="15" t="n">
        <v>0.7333333333333333</v>
      </c>
      <c r="AI40" s="15" t="n">
        <v>0.7361111111111112</v>
      </c>
      <c r="AJ40" s="15" t="n">
        <v>0.7347222222222223</v>
      </c>
      <c r="AK40" s="15" t="n">
        <v>0.7395833333333334</v>
      </c>
      <c r="AL40" s="15" t="n">
        <v>0.7423611111111111</v>
      </c>
      <c r="AM40" s="15" t="n">
        <v>0.7340277777777777</v>
      </c>
      <c r="AN40" s="15" t="n">
        <v>0.7347222222222223</v>
      </c>
      <c r="AO40" s="15" t="n">
        <v>0.7388888888888889</v>
      </c>
      <c r="AP40" s="15" t="n">
        <v>0.7375</v>
      </c>
      <c r="AQ40" s="15" t="n">
        <v>0.7458333333333333</v>
      </c>
      <c r="AR40" s="15" t="n">
        <v>0.7465277777777778</v>
      </c>
      <c r="AS40" s="15" t="n">
        <v>0.7486111111111111</v>
      </c>
      <c r="AT40" s="15" t="n">
        <v>0.7458333333333333</v>
      </c>
      <c r="AU40" s="15" t="n">
        <v>0.7430555555555556</v>
      </c>
      <c r="AV40" s="15" t="n">
        <v>0.7451388888888889</v>
      </c>
      <c r="AW40" s="15" t="n">
        <v>0.7479166666666667</v>
      </c>
      <c r="AX40" s="15" t="n">
        <v>0.7611111111111111</v>
      </c>
    </row>
    <row r="41">
      <c r="A41" s="14" t="n">
        <v>46060</v>
      </c>
      <c r="B41" s="15" t="n">
        <v>0.7048611111111112</v>
      </c>
      <c r="C41" s="15" t="n">
        <v>0.6923611111111111</v>
      </c>
      <c r="D41" s="15" t="n">
        <v>0.7090277777777778</v>
      </c>
      <c r="E41" s="15" t="n">
        <v>0.7097222222222223</v>
      </c>
      <c r="F41" s="15" t="n">
        <v>0.7118055555555556</v>
      </c>
      <c r="G41" s="15" t="n">
        <v>0.7125</v>
      </c>
      <c r="H41" s="15" t="n">
        <v>0.7138888888888889</v>
      </c>
      <c r="I41" s="15" t="n">
        <v>0.7138888888888889</v>
      </c>
      <c r="J41" s="15" t="n">
        <v>0.7152777777777778</v>
      </c>
      <c r="K41" s="15" t="n">
        <v>0.7166666666666667</v>
      </c>
      <c r="L41" s="15" t="n">
        <v>0.7194444444444444</v>
      </c>
      <c r="M41" s="15" t="n">
        <v>0.7180555555555556</v>
      </c>
      <c r="N41" s="15" t="n">
        <v>0.7173611111111111</v>
      </c>
      <c r="O41" s="15" t="n">
        <v>0.7180555555555556</v>
      </c>
      <c r="P41" s="15" t="n">
        <v>0.7201388888888889</v>
      </c>
      <c r="Q41" s="15" t="n">
        <v>0.71875</v>
      </c>
      <c r="R41" s="15" t="n">
        <v>0.7173611111111111</v>
      </c>
      <c r="S41" s="15" t="n">
        <v>0.7243055555555555</v>
      </c>
      <c r="T41" s="15" t="n">
        <v>0.7256944444444444</v>
      </c>
      <c r="U41" s="15" t="n">
        <v>0.7277777777777777</v>
      </c>
      <c r="V41" s="15" t="n">
        <v>0.7215277777777778</v>
      </c>
      <c r="W41" s="15" t="n">
        <v>0.7215277777777778</v>
      </c>
      <c r="X41" s="15" t="n">
        <v>0.7270833333333333</v>
      </c>
      <c r="Y41" s="15" t="n">
        <v>0.7229166666666667</v>
      </c>
      <c r="Z41" s="15" t="n">
        <v>0.7263888888888889</v>
      </c>
      <c r="AA41" s="15" t="n">
        <v>0.7284722222222222</v>
      </c>
      <c r="AB41" s="15" t="n">
        <v>0.7298611111111111</v>
      </c>
      <c r="AC41" s="15" t="n">
        <v>0.7298611111111111</v>
      </c>
      <c r="AD41" s="15" t="n">
        <v>0.73125</v>
      </c>
      <c r="AE41" s="15" t="n">
        <v>0.7319444444444444</v>
      </c>
      <c r="AF41" s="15" t="n">
        <v>0.7305555555555555</v>
      </c>
      <c r="AG41" s="15" t="n">
        <v>0.7326388888888888</v>
      </c>
      <c r="AH41" s="15" t="n">
        <v>0.7340277777777777</v>
      </c>
      <c r="AI41" s="15" t="n">
        <v>0.7368055555555556</v>
      </c>
      <c r="AJ41" s="15" t="n">
        <v>0.7354166666666667</v>
      </c>
      <c r="AK41" s="15" t="n">
        <v>0.7402777777777778</v>
      </c>
      <c r="AL41" s="15" t="n">
        <v>0.7430555555555556</v>
      </c>
      <c r="AM41" s="15" t="n">
        <v>0.7347222222222223</v>
      </c>
      <c r="AN41" s="15" t="n">
        <v>0.7354166666666667</v>
      </c>
      <c r="AO41" s="15" t="n">
        <v>0.7395833333333334</v>
      </c>
      <c r="AP41" s="15" t="n">
        <v>0.7381944444444445</v>
      </c>
      <c r="AQ41" s="15" t="n">
        <v>0.7465277777777778</v>
      </c>
      <c r="AR41" s="15" t="n">
        <v>0.7472222222222222</v>
      </c>
      <c r="AS41" s="15" t="n">
        <v>0.7486111111111111</v>
      </c>
      <c r="AT41" s="15" t="n">
        <v>0.7465277777777778</v>
      </c>
      <c r="AU41" s="15" t="n">
        <v>0.74375</v>
      </c>
      <c r="AV41" s="15" t="n">
        <v>0.7458333333333333</v>
      </c>
      <c r="AW41" s="15" t="n">
        <v>0.7479166666666667</v>
      </c>
      <c r="AX41" s="15" t="n">
        <v>0.7618055555555555</v>
      </c>
    </row>
    <row r="42">
      <c r="A42" s="14" t="n">
        <v>46061</v>
      </c>
      <c r="B42" s="15" t="n">
        <v>0.7055555555555556</v>
      </c>
      <c r="C42" s="15" t="n">
        <v>0.6930555555555555</v>
      </c>
      <c r="D42" s="15" t="n">
        <v>0.7104166666666667</v>
      </c>
      <c r="E42" s="15" t="n">
        <v>0.7104166666666667</v>
      </c>
      <c r="F42" s="15" t="n">
        <v>0.7131944444444445</v>
      </c>
      <c r="G42" s="15" t="n">
        <v>0.7131944444444445</v>
      </c>
      <c r="H42" s="15" t="n">
        <v>0.7145833333333333</v>
      </c>
      <c r="I42" s="15" t="n">
        <v>0.7145833333333333</v>
      </c>
      <c r="J42" s="15" t="n">
        <v>0.7159722222222222</v>
      </c>
      <c r="K42" s="15" t="n">
        <v>0.7173611111111111</v>
      </c>
      <c r="L42" s="15" t="n">
        <v>0.7201388888888889</v>
      </c>
      <c r="M42" s="15" t="n">
        <v>0.71875</v>
      </c>
      <c r="N42" s="15" t="n">
        <v>0.7180555555555556</v>
      </c>
      <c r="O42" s="15" t="n">
        <v>0.71875</v>
      </c>
      <c r="P42" s="15" t="n">
        <v>0.7208333333333333</v>
      </c>
      <c r="Q42" s="15" t="n">
        <v>0.7194444444444444</v>
      </c>
      <c r="R42" s="15" t="n">
        <v>0.71875</v>
      </c>
      <c r="S42" s="15" t="n">
        <v>0.725</v>
      </c>
      <c r="T42" s="15" t="n">
        <v>0.7263888888888889</v>
      </c>
      <c r="U42" s="15" t="n">
        <v>0.7284722222222222</v>
      </c>
      <c r="V42" s="15" t="n">
        <v>0.7222222222222222</v>
      </c>
      <c r="W42" s="15" t="n">
        <v>0.7222222222222222</v>
      </c>
      <c r="X42" s="15" t="n">
        <v>0.7277777777777777</v>
      </c>
      <c r="Y42" s="15" t="n">
        <v>0.7236111111111111</v>
      </c>
      <c r="Z42" s="15" t="n">
        <v>0.7270833333333333</v>
      </c>
      <c r="AA42" s="15" t="n">
        <v>0.7291666666666666</v>
      </c>
      <c r="AB42" s="15" t="n">
        <v>0.7305555555555555</v>
      </c>
      <c r="AC42" s="15" t="n">
        <v>0.7305555555555555</v>
      </c>
      <c r="AD42" s="15" t="n">
        <v>0.7319444444444444</v>
      </c>
      <c r="AE42" s="15" t="n">
        <v>0.7326388888888888</v>
      </c>
      <c r="AF42" s="15" t="n">
        <v>0.73125</v>
      </c>
      <c r="AG42" s="15" t="n">
        <v>0.7333333333333333</v>
      </c>
      <c r="AH42" s="15" t="n">
        <v>0.7347222222222223</v>
      </c>
      <c r="AI42" s="15" t="n">
        <v>0.7375</v>
      </c>
      <c r="AJ42" s="15" t="n">
        <v>0.7361111111111112</v>
      </c>
      <c r="AK42" s="15" t="n">
        <v>0.7409722222222223</v>
      </c>
      <c r="AL42" s="15" t="n">
        <v>0.74375</v>
      </c>
      <c r="AM42" s="15" t="n">
        <v>0.7354166666666667</v>
      </c>
      <c r="AN42" s="15" t="n">
        <v>0.7361111111111112</v>
      </c>
      <c r="AO42" s="15" t="n">
        <v>0.7402777777777778</v>
      </c>
      <c r="AP42" s="15" t="n">
        <v>0.7388888888888889</v>
      </c>
      <c r="AQ42" s="15" t="n">
        <v>0.7472222222222222</v>
      </c>
      <c r="AR42" s="15" t="n">
        <v>0.7479166666666667</v>
      </c>
      <c r="AS42" s="15" t="n">
        <v>0.7493055555555556</v>
      </c>
      <c r="AT42" s="15" t="n">
        <v>0.7472222222222222</v>
      </c>
      <c r="AU42" s="15" t="n">
        <v>0.7444444444444445</v>
      </c>
      <c r="AV42" s="15" t="n">
        <v>0.7458333333333333</v>
      </c>
      <c r="AW42" s="15" t="n">
        <v>0.7486111111111111</v>
      </c>
      <c r="AX42" s="15" t="n">
        <v>0.7618055555555555</v>
      </c>
    </row>
    <row r="43">
      <c r="A43" s="14" t="n">
        <v>46062</v>
      </c>
      <c r="B43" s="15" t="n">
        <v>0.70625</v>
      </c>
      <c r="C43" s="15" t="n">
        <v>0.6944444444444444</v>
      </c>
      <c r="D43" s="15" t="n">
        <v>0.7111111111111111</v>
      </c>
      <c r="E43" s="15" t="n">
        <v>0.7111111111111111</v>
      </c>
      <c r="F43" s="15" t="n">
        <v>0.7138888888888889</v>
      </c>
      <c r="G43" s="15" t="n">
        <v>0.7138888888888889</v>
      </c>
      <c r="H43" s="15" t="n">
        <v>0.7152777777777778</v>
      </c>
      <c r="I43" s="15" t="n">
        <v>0.7152777777777778</v>
      </c>
      <c r="J43" s="15" t="n">
        <v>0.7166666666666667</v>
      </c>
      <c r="K43" s="15" t="n">
        <v>0.7180555555555556</v>
      </c>
      <c r="L43" s="15" t="n">
        <v>0.7208333333333333</v>
      </c>
      <c r="M43" s="15" t="n">
        <v>0.7194444444444444</v>
      </c>
      <c r="N43" s="15" t="n">
        <v>0.71875</v>
      </c>
      <c r="O43" s="15" t="n">
        <v>0.7194444444444444</v>
      </c>
      <c r="P43" s="15" t="n">
        <v>0.7215277777777778</v>
      </c>
      <c r="Q43" s="15" t="n">
        <v>0.7201388888888889</v>
      </c>
      <c r="R43" s="15" t="n">
        <v>0.7194444444444444</v>
      </c>
      <c r="S43" s="15" t="n">
        <v>0.7256944444444444</v>
      </c>
      <c r="T43" s="15" t="n">
        <v>0.7270833333333333</v>
      </c>
      <c r="U43" s="15" t="n">
        <v>0.7291666666666666</v>
      </c>
      <c r="V43" s="15" t="n">
        <v>0.7229166666666667</v>
      </c>
      <c r="W43" s="15" t="n">
        <v>0.7229166666666667</v>
      </c>
      <c r="X43" s="15" t="n">
        <v>0.7284722222222222</v>
      </c>
      <c r="Y43" s="15" t="n">
        <v>0.7243055555555555</v>
      </c>
      <c r="Z43" s="15" t="n">
        <v>0.7277777777777777</v>
      </c>
      <c r="AA43" s="15" t="n">
        <v>0.7298611111111111</v>
      </c>
      <c r="AB43" s="15" t="n">
        <v>0.73125</v>
      </c>
      <c r="AC43" s="15" t="n">
        <v>0.73125</v>
      </c>
      <c r="AD43" s="15" t="n">
        <v>0.7326388888888888</v>
      </c>
      <c r="AE43" s="15" t="n">
        <v>0.7333333333333333</v>
      </c>
      <c r="AF43" s="15" t="n">
        <v>0.7319444444444444</v>
      </c>
      <c r="AG43" s="15" t="n">
        <v>0.7340277777777777</v>
      </c>
      <c r="AH43" s="15" t="n">
        <v>0.7354166666666667</v>
      </c>
      <c r="AI43" s="15" t="n">
        <v>0.7388888888888889</v>
      </c>
      <c r="AJ43" s="15" t="n">
        <v>0.7368055555555556</v>
      </c>
      <c r="AK43" s="15" t="n">
        <v>0.7416666666666667</v>
      </c>
      <c r="AL43" s="15" t="n">
        <v>0.7444444444444445</v>
      </c>
      <c r="AM43" s="15" t="n">
        <v>0.7361111111111112</v>
      </c>
      <c r="AN43" s="15" t="n">
        <v>0.7368055555555556</v>
      </c>
      <c r="AO43" s="15" t="n">
        <v>0.7409722222222223</v>
      </c>
      <c r="AP43" s="15" t="n">
        <v>0.7388888888888889</v>
      </c>
      <c r="AQ43" s="15" t="n">
        <v>0.7479166666666667</v>
      </c>
      <c r="AR43" s="15" t="n">
        <v>0.7486111111111111</v>
      </c>
      <c r="AS43" s="15" t="n">
        <v>0.75</v>
      </c>
      <c r="AT43" s="15" t="n">
        <v>0.7479166666666667</v>
      </c>
      <c r="AU43" s="15" t="n">
        <v>0.7451388888888889</v>
      </c>
      <c r="AV43" s="15" t="n">
        <v>0.7465277777777778</v>
      </c>
      <c r="AW43" s="15" t="n">
        <v>0.7493055555555556</v>
      </c>
      <c r="AX43" s="15" t="n">
        <v>0.7625</v>
      </c>
    </row>
    <row r="44">
      <c r="A44" s="14" t="n">
        <v>46063</v>
      </c>
      <c r="B44" s="15" t="n">
        <v>0.7076388888888889</v>
      </c>
      <c r="C44" s="15" t="n">
        <v>0.6951388888888889</v>
      </c>
      <c r="D44" s="15" t="n">
        <v>0.7118055555555556</v>
      </c>
      <c r="E44" s="15" t="n">
        <v>0.7118055555555556</v>
      </c>
      <c r="F44" s="15" t="n">
        <v>0.7145833333333333</v>
      </c>
      <c r="G44" s="15" t="n">
        <v>0.7145833333333333</v>
      </c>
      <c r="H44" s="15" t="n">
        <v>0.7159722222222222</v>
      </c>
      <c r="I44" s="15" t="n">
        <v>0.7159722222222222</v>
      </c>
      <c r="J44" s="15" t="n">
        <v>0.7173611111111111</v>
      </c>
      <c r="K44" s="15" t="n">
        <v>0.71875</v>
      </c>
      <c r="L44" s="15" t="n">
        <v>0.7215277777777778</v>
      </c>
      <c r="M44" s="15" t="n">
        <v>0.7208333333333333</v>
      </c>
      <c r="N44" s="15" t="n">
        <v>0.7194444444444444</v>
      </c>
      <c r="O44" s="15" t="n">
        <v>0.7201388888888889</v>
      </c>
      <c r="P44" s="15" t="n">
        <v>0.7215277777777778</v>
      </c>
      <c r="Q44" s="15" t="n">
        <v>0.7208333333333333</v>
      </c>
      <c r="R44" s="15" t="n">
        <v>0.7201388888888889</v>
      </c>
      <c r="S44" s="15" t="n">
        <v>0.7263888888888889</v>
      </c>
      <c r="T44" s="15" t="n">
        <v>0.7277777777777777</v>
      </c>
      <c r="U44" s="15" t="n">
        <v>0.7298611111111111</v>
      </c>
      <c r="V44" s="15" t="n">
        <v>0.7236111111111111</v>
      </c>
      <c r="W44" s="15" t="n">
        <v>0.7236111111111111</v>
      </c>
      <c r="X44" s="15" t="n">
        <v>0.7291666666666666</v>
      </c>
      <c r="Y44" s="15" t="n">
        <v>0.725</v>
      </c>
      <c r="Z44" s="15" t="n">
        <v>0.7284722222222222</v>
      </c>
      <c r="AA44" s="15" t="n">
        <v>0.7305555555555555</v>
      </c>
      <c r="AB44" s="15" t="n">
        <v>0.7319444444444444</v>
      </c>
      <c r="AC44" s="15" t="n">
        <v>0.7319444444444444</v>
      </c>
      <c r="AD44" s="15" t="n">
        <v>0.7333333333333333</v>
      </c>
      <c r="AE44" s="15" t="n">
        <v>0.7340277777777777</v>
      </c>
      <c r="AF44" s="15" t="n">
        <v>0.7326388888888888</v>
      </c>
      <c r="AG44" s="15" t="n">
        <v>0.7347222222222223</v>
      </c>
      <c r="AH44" s="15" t="n">
        <v>0.7361111111111112</v>
      </c>
      <c r="AI44" s="15" t="n">
        <v>0.7395833333333334</v>
      </c>
      <c r="AJ44" s="15" t="n">
        <v>0.7375</v>
      </c>
      <c r="AK44" s="15" t="n">
        <v>0.7423611111111111</v>
      </c>
      <c r="AL44" s="15" t="n">
        <v>0.7451388888888889</v>
      </c>
      <c r="AM44" s="15" t="n">
        <v>0.7368055555555556</v>
      </c>
      <c r="AN44" s="15" t="n">
        <v>0.7375</v>
      </c>
      <c r="AO44" s="15" t="n">
        <v>0.7416666666666667</v>
      </c>
      <c r="AP44" s="15" t="n">
        <v>0.7395833333333334</v>
      </c>
      <c r="AQ44" s="15" t="n">
        <v>0.7486111111111111</v>
      </c>
      <c r="AR44" s="15" t="n">
        <v>0.7493055555555556</v>
      </c>
      <c r="AS44" s="15" t="n">
        <v>0.7506944444444444</v>
      </c>
      <c r="AT44" s="15" t="n">
        <v>0.7486111111111111</v>
      </c>
      <c r="AU44" s="15" t="n">
        <v>0.7458333333333333</v>
      </c>
      <c r="AV44" s="15" t="n">
        <v>0.7472222222222222</v>
      </c>
      <c r="AW44" s="15" t="n">
        <v>0.75</v>
      </c>
      <c r="AX44" s="15" t="n">
        <v>0.7631944444444444</v>
      </c>
    </row>
    <row r="45">
      <c r="A45" s="14" t="n">
        <v>46064</v>
      </c>
      <c r="B45" s="15" t="n">
        <v>0.7083333333333334</v>
      </c>
      <c r="C45" s="15" t="n">
        <v>0.6958333333333333</v>
      </c>
      <c r="D45" s="15" t="n">
        <v>0.7125</v>
      </c>
      <c r="E45" s="15" t="n">
        <v>0.7131944444444445</v>
      </c>
      <c r="F45" s="15" t="n">
        <v>0.7152777777777778</v>
      </c>
      <c r="G45" s="15" t="n">
        <v>0.7159722222222222</v>
      </c>
      <c r="H45" s="15" t="n">
        <v>0.7166666666666667</v>
      </c>
      <c r="I45" s="15" t="n">
        <v>0.7166666666666667</v>
      </c>
      <c r="J45" s="15" t="n">
        <v>0.7180555555555556</v>
      </c>
      <c r="K45" s="15" t="n">
        <v>0.7201388888888889</v>
      </c>
      <c r="L45" s="15" t="n">
        <v>0.7222222222222222</v>
      </c>
      <c r="M45" s="15" t="n">
        <v>0.7215277777777778</v>
      </c>
      <c r="N45" s="15" t="n">
        <v>0.7201388888888889</v>
      </c>
      <c r="O45" s="15" t="n">
        <v>0.7208333333333333</v>
      </c>
      <c r="P45" s="15" t="n">
        <v>0.7222222222222222</v>
      </c>
      <c r="Q45" s="15" t="n">
        <v>0.7215277777777778</v>
      </c>
      <c r="R45" s="15" t="n">
        <v>0.7208333333333333</v>
      </c>
      <c r="S45" s="15" t="n">
        <v>0.7270833333333333</v>
      </c>
      <c r="T45" s="15" t="n">
        <v>0.7284722222222222</v>
      </c>
      <c r="U45" s="15" t="n">
        <v>0.7305555555555555</v>
      </c>
      <c r="V45" s="15" t="n">
        <v>0.7243055555555555</v>
      </c>
      <c r="W45" s="15" t="n">
        <v>0.7243055555555555</v>
      </c>
      <c r="X45" s="15" t="n">
        <v>0.7298611111111111</v>
      </c>
      <c r="Y45" s="15" t="n">
        <v>0.7256944444444444</v>
      </c>
      <c r="Z45" s="15" t="n">
        <v>0.7291666666666666</v>
      </c>
      <c r="AA45" s="15" t="n">
        <v>0.73125</v>
      </c>
      <c r="AB45" s="15" t="n">
        <v>0.7326388888888888</v>
      </c>
      <c r="AC45" s="15" t="n">
        <v>0.7326388888888888</v>
      </c>
      <c r="AD45" s="15" t="n">
        <v>0.7340277777777777</v>
      </c>
      <c r="AE45" s="15" t="n">
        <v>0.7347222222222223</v>
      </c>
      <c r="AF45" s="15" t="n">
        <v>0.7333333333333333</v>
      </c>
      <c r="AG45" s="15" t="n">
        <v>0.7354166666666667</v>
      </c>
      <c r="AH45" s="15" t="n">
        <v>0.7368055555555556</v>
      </c>
      <c r="AI45" s="15" t="n">
        <v>0.7402777777777778</v>
      </c>
      <c r="AJ45" s="15" t="n">
        <v>0.7381944444444445</v>
      </c>
      <c r="AK45" s="15" t="n">
        <v>0.7423611111111111</v>
      </c>
      <c r="AL45" s="15" t="n">
        <v>0.7458333333333333</v>
      </c>
      <c r="AM45" s="15" t="n">
        <v>0.7375</v>
      </c>
      <c r="AN45" s="15" t="n">
        <v>0.7381944444444445</v>
      </c>
      <c r="AO45" s="15" t="n">
        <v>0.7423611111111111</v>
      </c>
      <c r="AP45" s="15" t="n">
        <v>0.7402777777777778</v>
      </c>
      <c r="AQ45" s="15" t="n">
        <v>0.7493055555555556</v>
      </c>
      <c r="AR45" s="15" t="n">
        <v>0.75</v>
      </c>
      <c r="AS45" s="15" t="n">
        <v>0.7513888888888889</v>
      </c>
      <c r="AT45" s="15" t="n">
        <v>0.7493055555555556</v>
      </c>
      <c r="AU45" s="15" t="n">
        <v>0.7458333333333333</v>
      </c>
      <c r="AV45" s="15" t="n">
        <v>0.7479166666666667</v>
      </c>
      <c r="AW45" s="15" t="n">
        <v>0.7506944444444444</v>
      </c>
      <c r="AX45" s="15" t="n">
        <v>0.7631944444444444</v>
      </c>
    </row>
    <row r="46">
      <c r="A46" s="14" t="n">
        <v>46065</v>
      </c>
      <c r="B46" s="15" t="n">
        <v>0.7090277777777778</v>
      </c>
      <c r="C46" s="15" t="n">
        <v>0.6972222222222222</v>
      </c>
      <c r="D46" s="15" t="n">
        <v>0.7138888888888889</v>
      </c>
      <c r="E46" s="15" t="n">
        <v>0.7138888888888889</v>
      </c>
      <c r="F46" s="15" t="n">
        <v>0.7159722222222222</v>
      </c>
      <c r="G46" s="15" t="n">
        <v>0.7166666666666667</v>
      </c>
      <c r="H46" s="15" t="n">
        <v>0.7173611111111111</v>
      </c>
      <c r="I46" s="15" t="n">
        <v>0.7173611111111111</v>
      </c>
      <c r="J46" s="15" t="n">
        <v>0.71875</v>
      </c>
      <c r="K46" s="15" t="n">
        <v>0.7208333333333333</v>
      </c>
      <c r="L46" s="15" t="n">
        <v>0.7229166666666667</v>
      </c>
      <c r="M46" s="15" t="n">
        <v>0.7222222222222222</v>
      </c>
      <c r="N46" s="15" t="n">
        <v>0.7208333333333333</v>
      </c>
      <c r="O46" s="15" t="n">
        <v>0.7215277777777778</v>
      </c>
      <c r="P46" s="15" t="n">
        <v>0.7229166666666667</v>
      </c>
      <c r="Q46" s="15" t="n">
        <v>0.7222222222222222</v>
      </c>
      <c r="R46" s="15" t="n">
        <v>0.7215277777777778</v>
      </c>
      <c r="S46" s="15" t="n">
        <v>0.7277777777777777</v>
      </c>
      <c r="T46" s="15" t="n">
        <v>0.7298611111111111</v>
      </c>
      <c r="U46" s="15" t="n">
        <v>0.73125</v>
      </c>
      <c r="V46" s="15" t="n">
        <v>0.725</v>
      </c>
      <c r="W46" s="15" t="n">
        <v>0.725</v>
      </c>
      <c r="X46" s="15" t="n">
        <v>0.7305555555555555</v>
      </c>
      <c r="Y46" s="15" t="n">
        <v>0.7263888888888889</v>
      </c>
      <c r="Z46" s="15" t="n">
        <v>0.7298611111111111</v>
      </c>
      <c r="AA46" s="15" t="n">
        <v>0.7319444444444444</v>
      </c>
      <c r="AB46" s="15" t="n">
        <v>0.7333333333333333</v>
      </c>
      <c r="AC46" s="15" t="n">
        <v>0.7333333333333333</v>
      </c>
      <c r="AD46" s="15" t="n">
        <v>0.7347222222222223</v>
      </c>
      <c r="AE46" s="15" t="n">
        <v>0.7354166666666667</v>
      </c>
      <c r="AF46" s="15" t="n">
        <v>0.7333333333333333</v>
      </c>
      <c r="AG46" s="15" t="n">
        <v>0.7361111111111112</v>
      </c>
      <c r="AH46" s="15" t="n">
        <v>0.7375</v>
      </c>
      <c r="AI46" s="15" t="n">
        <v>0.7409722222222223</v>
      </c>
      <c r="AJ46" s="15" t="n">
        <v>0.7388888888888889</v>
      </c>
      <c r="AK46" s="15" t="n">
        <v>0.7430555555555556</v>
      </c>
      <c r="AL46" s="15" t="n">
        <v>0.7465277777777778</v>
      </c>
      <c r="AM46" s="15" t="n">
        <v>0.7375</v>
      </c>
      <c r="AN46" s="15" t="n">
        <v>0.7388888888888889</v>
      </c>
      <c r="AO46" s="15" t="n">
        <v>0.7430555555555556</v>
      </c>
      <c r="AP46" s="15" t="n">
        <v>0.7409722222222223</v>
      </c>
      <c r="AQ46" s="15" t="n">
        <v>0.75</v>
      </c>
      <c r="AR46" s="15" t="n">
        <v>0.7506944444444444</v>
      </c>
      <c r="AS46" s="15" t="n">
        <v>0.7520833333333333</v>
      </c>
      <c r="AT46" s="15" t="n">
        <v>0.75</v>
      </c>
      <c r="AU46" s="15" t="n">
        <v>0.7465277777777778</v>
      </c>
      <c r="AV46" s="15" t="n">
        <v>0.7486111111111111</v>
      </c>
      <c r="AW46" s="15" t="n">
        <v>0.7513888888888889</v>
      </c>
      <c r="AX46" s="15" t="n">
        <v>0.7638888888888888</v>
      </c>
    </row>
    <row r="47">
      <c r="A47" s="14" t="n">
        <v>46066</v>
      </c>
      <c r="B47" s="15" t="n">
        <v>0.7104166666666667</v>
      </c>
      <c r="C47" s="15" t="n">
        <v>0.6979166666666666</v>
      </c>
      <c r="D47" s="15" t="n">
        <v>0.7145833333333333</v>
      </c>
      <c r="E47" s="15" t="n">
        <v>0.7145833333333333</v>
      </c>
      <c r="F47" s="15" t="n">
        <v>0.7166666666666667</v>
      </c>
      <c r="G47" s="15" t="n">
        <v>0.7173611111111111</v>
      </c>
      <c r="H47" s="15" t="n">
        <v>0.7180555555555556</v>
      </c>
      <c r="I47" s="15" t="n">
        <v>0.71875</v>
      </c>
      <c r="J47" s="15" t="n">
        <v>0.7194444444444444</v>
      </c>
      <c r="K47" s="15" t="n">
        <v>0.7215277777777778</v>
      </c>
      <c r="L47" s="15" t="n">
        <v>0.7236111111111111</v>
      </c>
      <c r="M47" s="15" t="n">
        <v>0.7229166666666667</v>
      </c>
      <c r="N47" s="15" t="n">
        <v>0.7215277777777778</v>
      </c>
      <c r="O47" s="15" t="n">
        <v>0.7222222222222222</v>
      </c>
      <c r="P47" s="15" t="n">
        <v>0.7236111111111111</v>
      </c>
      <c r="Q47" s="15" t="n">
        <v>0.7229166666666667</v>
      </c>
      <c r="R47" s="15" t="n">
        <v>0.7222222222222222</v>
      </c>
      <c r="S47" s="15" t="n">
        <v>0.7284722222222222</v>
      </c>
      <c r="T47" s="15" t="n">
        <v>0.7305555555555555</v>
      </c>
      <c r="U47" s="15" t="n">
        <v>0.7319444444444444</v>
      </c>
      <c r="V47" s="15" t="n">
        <v>0.7256944444444444</v>
      </c>
      <c r="W47" s="15" t="n">
        <v>0.7256944444444444</v>
      </c>
      <c r="X47" s="15" t="n">
        <v>0.73125</v>
      </c>
      <c r="Y47" s="15" t="n">
        <v>0.7270833333333333</v>
      </c>
      <c r="Z47" s="15" t="n">
        <v>0.7305555555555555</v>
      </c>
      <c r="AA47" s="15" t="n">
        <v>0.7326388888888888</v>
      </c>
      <c r="AB47" s="15" t="n">
        <v>0.7340277777777777</v>
      </c>
      <c r="AC47" s="15" t="n">
        <v>0.7340277777777777</v>
      </c>
      <c r="AD47" s="15" t="n">
        <v>0.7354166666666667</v>
      </c>
      <c r="AE47" s="15" t="n">
        <v>0.7361111111111112</v>
      </c>
      <c r="AF47" s="15" t="n">
        <v>0.7340277777777777</v>
      </c>
      <c r="AG47" s="15" t="n">
        <v>0.7368055555555556</v>
      </c>
      <c r="AH47" s="15" t="n">
        <v>0.7381944444444445</v>
      </c>
      <c r="AI47" s="15" t="n">
        <v>0.7416666666666667</v>
      </c>
      <c r="AJ47" s="15" t="n">
        <v>0.7395833333333334</v>
      </c>
      <c r="AK47" s="15" t="n">
        <v>0.74375</v>
      </c>
      <c r="AL47" s="15" t="n">
        <v>0.7472222222222222</v>
      </c>
      <c r="AM47" s="15" t="n">
        <v>0.7381944444444445</v>
      </c>
      <c r="AN47" s="15" t="n">
        <v>0.7395833333333334</v>
      </c>
      <c r="AO47" s="15" t="n">
        <v>0.74375</v>
      </c>
      <c r="AP47" s="15" t="n">
        <v>0.7416666666666667</v>
      </c>
      <c r="AQ47" s="15" t="n">
        <v>0.7506944444444444</v>
      </c>
      <c r="AR47" s="15" t="n">
        <v>0.7513888888888889</v>
      </c>
      <c r="AS47" s="15" t="n">
        <v>0.7527777777777778</v>
      </c>
      <c r="AT47" s="15" t="n">
        <v>0.75</v>
      </c>
      <c r="AU47" s="15" t="n">
        <v>0.7472222222222222</v>
      </c>
      <c r="AV47" s="15" t="n">
        <v>0.7493055555555556</v>
      </c>
      <c r="AW47" s="15" t="n">
        <v>0.7520833333333333</v>
      </c>
      <c r="AX47" s="15" t="n">
        <v>0.7645833333333333</v>
      </c>
    </row>
    <row r="48">
      <c r="A48" s="14" t="n">
        <v>46067</v>
      </c>
      <c r="B48" s="15" t="n">
        <v>0.7111111111111111</v>
      </c>
      <c r="C48" s="15" t="n">
        <v>0.6986111111111111</v>
      </c>
      <c r="D48" s="15" t="n">
        <v>0.7152777777777778</v>
      </c>
      <c r="E48" s="15" t="n">
        <v>0.7152777777777778</v>
      </c>
      <c r="F48" s="15" t="n">
        <v>0.7173611111111111</v>
      </c>
      <c r="G48" s="15" t="n">
        <v>0.7180555555555556</v>
      </c>
      <c r="H48" s="15" t="n">
        <v>0.71875</v>
      </c>
      <c r="I48" s="15" t="n">
        <v>0.7194444444444444</v>
      </c>
      <c r="J48" s="15" t="n">
        <v>0.7208333333333333</v>
      </c>
      <c r="K48" s="15" t="n">
        <v>0.7222222222222222</v>
      </c>
      <c r="L48" s="15" t="n">
        <v>0.7243055555555555</v>
      </c>
      <c r="M48" s="15" t="n">
        <v>0.7236111111111111</v>
      </c>
      <c r="N48" s="15" t="n">
        <v>0.7222222222222222</v>
      </c>
      <c r="O48" s="15" t="n">
        <v>0.7229166666666667</v>
      </c>
      <c r="P48" s="15" t="n">
        <v>0.7236111111111111</v>
      </c>
      <c r="Q48" s="15" t="n">
        <v>0.7236111111111111</v>
      </c>
      <c r="R48" s="15" t="n">
        <v>0.7229166666666667</v>
      </c>
      <c r="S48" s="15" t="n">
        <v>0.7291666666666666</v>
      </c>
      <c r="T48" s="15" t="n">
        <v>0.73125</v>
      </c>
      <c r="U48" s="15" t="n">
        <v>0.7326388888888888</v>
      </c>
      <c r="V48" s="15" t="n">
        <v>0.7263888888888889</v>
      </c>
      <c r="W48" s="15" t="n">
        <v>0.7263888888888889</v>
      </c>
      <c r="X48" s="15" t="n">
        <v>0.7319444444444444</v>
      </c>
      <c r="Y48" s="15" t="n">
        <v>0.7277777777777777</v>
      </c>
      <c r="Z48" s="15" t="n">
        <v>0.73125</v>
      </c>
      <c r="AA48" s="15" t="n">
        <v>0.7333333333333333</v>
      </c>
      <c r="AB48" s="15" t="n">
        <v>0.7347222222222223</v>
      </c>
      <c r="AC48" s="15" t="n">
        <v>0.7347222222222223</v>
      </c>
      <c r="AD48" s="15" t="n">
        <v>0.7361111111111112</v>
      </c>
      <c r="AE48" s="15" t="n">
        <v>0.7368055555555556</v>
      </c>
      <c r="AF48" s="15" t="n">
        <v>0.7347222222222223</v>
      </c>
      <c r="AG48" s="15" t="n">
        <v>0.7375</v>
      </c>
      <c r="AH48" s="15" t="n">
        <v>0.7388888888888889</v>
      </c>
      <c r="AI48" s="15" t="n">
        <v>0.7423611111111111</v>
      </c>
      <c r="AJ48" s="15" t="n">
        <v>0.7402777777777778</v>
      </c>
      <c r="AK48" s="15" t="n">
        <v>0.7444444444444445</v>
      </c>
      <c r="AL48" s="15" t="n">
        <v>0.7479166666666667</v>
      </c>
      <c r="AM48" s="15" t="n">
        <v>0.7388888888888889</v>
      </c>
      <c r="AN48" s="15" t="n">
        <v>0.7402777777777778</v>
      </c>
      <c r="AO48" s="15" t="n">
        <v>0.7444444444444445</v>
      </c>
      <c r="AP48" s="15" t="n">
        <v>0.7423611111111111</v>
      </c>
      <c r="AQ48" s="15" t="n">
        <v>0.7513888888888889</v>
      </c>
      <c r="AR48" s="15" t="n">
        <v>0.7513888888888889</v>
      </c>
      <c r="AS48" s="15" t="n">
        <v>0.7534722222222222</v>
      </c>
      <c r="AT48" s="15" t="n">
        <v>0.7506944444444444</v>
      </c>
      <c r="AU48" s="15" t="n">
        <v>0.7479166666666667</v>
      </c>
      <c r="AV48" s="15" t="n">
        <v>0.75</v>
      </c>
      <c r="AW48" s="15" t="n">
        <v>0.7527777777777778</v>
      </c>
      <c r="AX48" s="15" t="n">
        <v>0.7645833333333333</v>
      </c>
    </row>
    <row r="49">
      <c r="A49" s="14" t="n">
        <v>46068</v>
      </c>
      <c r="B49" s="15" t="n">
        <v>0.7118055555555556</v>
      </c>
      <c r="C49" s="15" t="n">
        <v>0.7</v>
      </c>
      <c r="D49" s="15" t="n">
        <v>0.7159722222222222</v>
      </c>
      <c r="E49" s="15" t="n">
        <v>0.7159722222222222</v>
      </c>
      <c r="F49" s="15" t="n">
        <v>0.7180555555555556</v>
      </c>
      <c r="G49" s="15" t="n">
        <v>0.71875</v>
      </c>
      <c r="H49" s="15" t="n">
        <v>0.7194444444444444</v>
      </c>
      <c r="I49" s="15" t="n">
        <v>0.7201388888888889</v>
      </c>
      <c r="J49" s="15" t="n">
        <v>0.7215277777777778</v>
      </c>
      <c r="K49" s="15" t="n">
        <v>0.7229166666666667</v>
      </c>
      <c r="L49" s="15" t="n">
        <v>0.725</v>
      </c>
      <c r="M49" s="15" t="n">
        <v>0.7243055555555555</v>
      </c>
      <c r="N49" s="15" t="n">
        <v>0.7229166666666667</v>
      </c>
      <c r="O49" s="15" t="n">
        <v>0.7236111111111111</v>
      </c>
      <c r="P49" s="15" t="n">
        <v>0.7243055555555555</v>
      </c>
      <c r="Q49" s="15" t="n">
        <v>0.7243055555555555</v>
      </c>
      <c r="R49" s="15" t="n">
        <v>0.7236111111111111</v>
      </c>
      <c r="S49" s="15" t="n">
        <v>0.7298611111111111</v>
      </c>
      <c r="T49" s="15" t="n">
        <v>0.7319444444444444</v>
      </c>
      <c r="U49" s="15" t="n">
        <v>0.7333333333333333</v>
      </c>
      <c r="V49" s="15" t="n">
        <v>0.7270833333333333</v>
      </c>
      <c r="W49" s="15" t="n">
        <v>0.7270833333333333</v>
      </c>
      <c r="X49" s="15" t="n">
        <v>0.7326388888888888</v>
      </c>
      <c r="Y49" s="15" t="n">
        <v>0.7284722222222222</v>
      </c>
      <c r="Z49" s="15" t="n">
        <v>0.7319444444444444</v>
      </c>
      <c r="AA49" s="15" t="n">
        <v>0.7340277777777777</v>
      </c>
      <c r="AB49" s="15" t="n">
        <v>0.7354166666666667</v>
      </c>
      <c r="AC49" s="15" t="n">
        <v>0.7354166666666667</v>
      </c>
      <c r="AD49" s="15" t="n">
        <v>0.7368055555555556</v>
      </c>
      <c r="AE49" s="15" t="n">
        <v>0.7375</v>
      </c>
      <c r="AF49" s="15" t="n">
        <v>0.7354166666666667</v>
      </c>
      <c r="AG49" s="15" t="n">
        <v>0.7381944444444445</v>
      </c>
      <c r="AH49" s="15" t="n">
        <v>0.7395833333333334</v>
      </c>
      <c r="AI49" s="15" t="n">
        <v>0.7430555555555556</v>
      </c>
      <c r="AJ49" s="15" t="n">
        <v>0.7409722222222223</v>
      </c>
      <c r="AK49" s="15" t="n">
        <v>0.7451388888888889</v>
      </c>
      <c r="AL49" s="15" t="n">
        <v>0.7479166666666667</v>
      </c>
      <c r="AM49" s="15" t="n">
        <v>0.7395833333333334</v>
      </c>
      <c r="AN49" s="15" t="n">
        <v>0.7409722222222223</v>
      </c>
      <c r="AO49" s="15" t="n">
        <v>0.7451388888888889</v>
      </c>
      <c r="AP49" s="15" t="n">
        <v>0.7430555555555556</v>
      </c>
      <c r="AQ49" s="15" t="n">
        <v>0.7520833333333333</v>
      </c>
      <c r="AR49" s="15" t="n">
        <v>0.7520833333333333</v>
      </c>
      <c r="AS49" s="15" t="n">
        <v>0.7541666666666667</v>
      </c>
      <c r="AT49" s="15" t="n">
        <v>0.7513888888888889</v>
      </c>
      <c r="AU49" s="15" t="n">
        <v>0.7486111111111111</v>
      </c>
      <c r="AV49" s="15" t="n">
        <v>0.7506944444444444</v>
      </c>
      <c r="AW49" s="15" t="n">
        <v>0.7527777777777778</v>
      </c>
      <c r="AX49" s="15" t="n">
        <v>0.7652777777777777</v>
      </c>
    </row>
    <row r="50">
      <c r="A50" s="14" t="n">
        <v>46069</v>
      </c>
      <c r="B50" s="15" t="n">
        <v>0.7131944444444445</v>
      </c>
      <c r="C50" s="15" t="n">
        <v>0.7006944444444444</v>
      </c>
      <c r="D50" s="15" t="n">
        <v>0.7166666666666667</v>
      </c>
      <c r="E50" s="15" t="n">
        <v>0.7166666666666667</v>
      </c>
      <c r="F50" s="15" t="n">
        <v>0.7194444444444444</v>
      </c>
      <c r="G50" s="15" t="n">
        <v>0.7194444444444444</v>
      </c>
      <c r="H50" s="15" t="n">
        <v>0.7208333333333333</v>
      </c>
      <c r="I50" s="15" t="n">
        <v>0.7208333333333333</v>
      </c>
      <c r="J50" s="15" t="n">
        <v>0.7222222222222222</v>
      </c>
      <c r="K50" s="15" t="n">
        <v>0.7236111111111111</v>
      </c>
      <c r="L50" s="15" t="n">
        <v>0.7256944444444444</v>
      </c>
      <c r="M50" s="15" t="n">
        <v>0.725</v>
      </c>
      <c r="N50" s="15" t="n">
        <v>0.7236111111111111</v>
      </c>
      <c r="O50" s="15" t="n">
        <v>0.7243055555555555</v>
      </c>
      <c r="P50" s="15" t="n">
        <v>0.725</v>
      </c>
      <c r="Q50" s="15" t="n">
        <v>0.725</v>
      </c>
      <c r="R50" s="15" t="n">
        <v>0.7243055555555555</v>
      </c>
      <c r="S50" s="15" t="n">
        <v>0.7305555555555555</v>
      </c>
      <c r="T50" s="15" t="n">
        <v>0.7326388888888888</v>
      </c>
      <c r="U50" s="15" t="n">
        <v>0.7340277777777777</v>
      </c>
      <c r="V50" s="15" t="n">
        <v>0.7277777777777777</v>
      </c>
      <c r="W50" s="15" t="n">
        <v>0.7277777777777777</v>
      </c>
      <c r="X50" s="15" t="n">
        <v>0.7333333333333333</v>
      </c>
      <c r="Y50" s="15" t="n">
        <v>0.7291666666666666</v>
      </c>
      <c r="Z50" s="15" t="n">
        <v>0.7326388888888888</v>
      </c>
      <c r="AA50" s="15" t="n">
        <v>0.7347222222222223</v>
      </c>
      <c r="AB50" s="15" t="n">
        <v>0.7361111111111112</v>
      </c>
      <c r="AC50" s="15" t="n">
        <v>0.7361111111111112</v>
      </c>
      <c r="AD50" s="15" t="n">
        <v>0.7375</v>
      </c>
      <c r="AE50" s="15" t="n">
        <v>0.7381944444444445</v>
      </c>
      <c r="AF50" s="15" t="n">
        <v>0.7361111111111112</v>
      </c>
      <c r="AG50" s="15" t="n">
        <v>0.7388888888888889</v>
      </c>
      <c r="AH50" s="15" t="n">
        <v>0.7402777777777778</v>
      </c>
      <c r="AI50" s="15" t="n">
        <v>0.7430555555555556</v>
      </c>
      <c r="AJ50" s="15" t="n">
        <v>0.7416666666666667</v>
      </c>
      <c r="AK50" s="15" t="n">
        <v>0.7458333333333333</v>
      </c>
      <c r="AL50" s="15" t="n">
        <v>0.7486111111111111</v>
      </c>
      <c r="AM50" s="15" t="n">
        <v>0.7402777777777778</v>
      </c>
      <c r="AN50" s="15" t="n">
        <v>0.7416666666666667</v>
      </c>
      <c r="AO50" s="15" t="n">
        <v>0.7458333333333333</v>
      </c>
      <c r="AP50" s="15" t="n">
        <v>0.74375</v>
      </c>
      <c r="AQ50" s="15" t="n">
        <v>0.7520833333333333</v>
      </c>
      <c r="AR50" s="15" t="n">
        <v>0.7527777777777778</v>
      </c>
      <c r="AS50" s="15" t="n">
        <v>0.7548611111111111</v>
      </c>
      <c r="AT50" s="15" t="n">
        <v>0.7520833333333333</v>
      </c>
      <c r="AU50" s="15" t="n">
        <v>0.7493055555555556</v>
      </c>
      <c r="AV50" s="15" t="n">
        <v>0.7506944444444444</v>
      </c>
      <c r="AW50" s="15" t="n">
        <v>0.7534722222222222</v>
      </c>
      <c r="AX50" s="15" t="n">
        <v>0.7659722222222223</v>
      </c>
    </row>
    <row r="51">
      <c r="A51" s="14" t="n">
        <v>46070</v>
      </c>
      <c r="B51" s="15" t="n">
        <v>0.7138888888888889</v>
      </c>
      <c r="C51" s="15" t="n">
        <v>0.7013888888888888</v>
      </c>
      <c r="D51" s="15" t="n">
        <v>0.7180555555555556</v>
      </c>
      <c r="E51" s="15" t="n">
        <v>0.7180555555555556</v>
      </c>
      <c r="F51" s="15" t="n">
        <v>0.7201388888888889</v>
      </c>
      <c r="G51" s="15" t="n">
        <v>0.7208333333333333</v>
      </c>
      <c r="H51" s="15" t="n">
        <v>0.7215277777777778</v>
      </c>
      <c r="I51" s="15" t="n">
        <v>0.7215277777777778</v>
      </c>
      <c r="J51" s="15" t="n">
        <v>0.7229166666666667</v>
      </c>
      <c r="K51" s="15" t="n">
        <v>0.7243055555555555</v>
      </c>
      <c r="L51" s="15" t="n">
        <v>0.7263888888888889</v>
      </c>
      <c r="M51" s="15" t="n">
        <v>0.7256944444444444</v>
      </c>
      <c r="N51" s="15" t="n">
        <v>0.7243055555555555</v>
      </c>
      <c r="O51" s="15" t="n">
        <v>0.725</v>
      </c>
      <c r="P51" s="15" t="n">
        <v>0.725</v>
      </c>
      <c r="Q51" s="15" t="n">
        <v>0.7256944444444444</v>
      </c>
      <c r="R51" s="15" t="n">
        <v>0.725</v>
      </c>
      <c r="S51" s="15" t="n">
        <v>0.73125</v>
      </c>
      <c r="T51" s="15" t="n">
        <v>0.7333333333333333</v>
      </c>
      <c r="U51" s="15" t="n">
        <v>0.7347222222222223</v>
      </c>
      <c r="V51" s="15" t="n">
        <v>0.7284722222222222</v>
      </c>
      <c r="W51" s="15" t="n">
        <v>0.7284722222222222</v>
      </c>
      <c r="X51" s="15" t="n">
        <v>0.7340277777777777</v>
      </c>
      <c r="Y51" s="15" t="n">
        <v>0.7298611111111111</v>
      </c>
      <c r="Z51" s="15" t="n">
        <v>0.7333333333333333</v>
      </c>
      <c r="AA51" s="15" t="n">
        <v>0.7347222222222223</v>
      </c>
      <c r="AB51" s="15" t="n">
        <v>0.7368055555555556</v>
      </c>
      <c r="AC51" s="15" t="n">
        <v>0.7368055555555556</v>
      </c>
      <c r="AD51" s="15" t="n">
        <v>0.7381944444444445</v>
      </c>
      <c r="AE51" s="15" t="n">
        <v>0.7388888888888889</v>
      </c>
      <c r="AF51" s="15" t="n">
        <v>0.7368055555555556</v>
      </c>
      <c r="AG51" s="15" t="n">
        <v>0.7388888888888889</v>
      </c>
      <c r="AH51" s="15" t="n">
        <v>0.7409722222222223</v>
      </c>
      <c r="AI51" s="15" t="n">
        <v>0.74375</v>
      </c>
      <c r="AJ51" s="15" t="n">
        <v>0.7423611111111111</v>
      </c>
      <c r="AK51" s="15" t="n">
        <v>0.7465277777777778</v>
      </c>
      <c r="AL51" s="15" t="n">
        <v>0.7493055555555556</v>
      </c>
      <c r="AM51" s="15" t="n">
        <v>0.7409722222222223</v>
      </c>
      <c r="AN51" s="15" t="n">
        <v>0.7423611111111111</v>
      </c>
      <c r="AO51" s="15" t="n">
        <v>0.7465277777777778</v>
      </c>
      <c r="AP51" s="15" t="n">
        <v>0.7444444444444445</v>
      </c>
      <c r="AQ51" s="15" t="n">
        <v>0.7527777777777778</v>
      </c>
      <c r="AR51" s="15" t="n">
        <v>0.7534722222222222</v>
      </c>
      <c r="AS51" s="15" t="n">
        <v>0.7548611111111111</v>
      </c>
      <c r="AT51" s="15" t="n">
        <v>0.7527777777777778</v>
      </c>
      <c r="AU51" s="15" t="n">
        <v>0.75</v>
      </c>
      <c r="AV51" s="15" t="n">
        <v>0.7513888888888889</v>
      </c>
      <c r="AW51" s="15" t="n">
        <v>0.7541666666666667</v>
      </c>
      <c r="AX51" s="15" t="n">
        <v>0.7659722222222223</v>
      </c>
    </row>
    <row r="52">
      <c r="A52" s="14" t="n">
        <v>46071</v>
      </c>
      <c r="B52" s="15" t="n">
        <v>0.7145833333333333</v>
      </c>
      <c r="C52" s="15" t="n">
        <v>0.7027777777777777</v>
      </c>
      <c r="D52" s="15" t="n">
        <v>0.71875</v>
      </c>
      <c r="E52" s="15" t="n">
        <v>0.71875</v>
      </c>
      <c r="F52" s="15" t="n">
        <v>0.7208333333333333</v>
      </c>
      <c r="G52" s="15" t="n">
        <v>0.7215277777777778</v>
      </c>
      <c r="H52" s="15" t="n">
        <v>0.7222222222222222</v>
      </c>
      <c r="I52" s="15" t="n">
        <v>0.7222222222222222</v>
      </c>
      <c r="J52" s="15" t="n">
        <v>0.7236111111111111</v>
      </c>
      <c r="K52" s="15" t="n">
        <v>0.725</v>
      </c>
      <c r="L52" s="15" t="n">
        <v>0.7270833333333333</v>
      </c>
      <c r="M52" s="15" t="n">
        <v>0.7263888888888889</v>
      </c>
      <c r="N52" s="15" t="n">
        <v>0.725</v>
      </c>
      <c r="O52" s="15" t="n">
        <v>0.7256944444444444</v>
      </c>
      <c r="P52" s="15" t="n">
        <v>0.7256944444444444</v>
      </c>
      <c r="Q52" s="15" t="n">
        <v>0.7263888888888889</v>
      </c>
      <c r="R52" s="15" t="n">
        <v>0.7256944444444444</v>
      </c>
      <c r="S52" s="15" t="n">
        <v>0.7319444444444444</v>
      </c>
      <c r="T52" s="15" t="n">
        <v>0.7340277777777777</v>
      </c>
      <c r="U52" s="15" t="n">
        <v>0.7354166666666667</v>
      </c>
      <c r="V52" s="15" t="n">
        <v>0.7291666666666666</v>
      </c>
      <c r="W52" s="15" t="n">
        <v>0.7291666666666666</v>
      </c>
      <c r="X52" s="15" t="n">
        <v>0.7347222222222223</v>
      </c>
      <c r="Y52" s="15" t="n">
        <v>0.7305555555555555</v>
      </c>
      <c r="Z52" s="15" t="n">
        <v>0.7340277777777777</v>
      </c>
      <c r="AA52" s="15" t="n">
        <v>0.7354166666666667</v>
      </c>
      <c r="AB52" s="15" t="n">
        <v>0.7375</v>
      </c>
      <c r="AC52" s="15" t="n">
        <v>0.7375</v>
      </c>
      <c r="AD52" s="15" t="n">
        <v>0.7388888888888889</v>
      </c>
      <c r="AE52" s="15" t="n">
        <v>0.7395833333333334</v>
      </c>
      <c r="AF52" s="15" t="n">
        <v>0.7375</v>
      </c>
      <c r="AG52" s="15" t="n">
        <v>0.7395833333333334</v>
      </c>
      <c r="AH52" s="15" t="n">
        <v>0.7416666666666667</v>
      </c>
      <c r="AI52" s="15" t="n">
        <v>0.7444444444444445</v>
      </c>
      <c r="AJ52" s="15" t="n">
        <v>0.7430555555555556</v>
      </c>
      <c r="AK52" s="15" t="n">
        <v>0.7472222222222222</v>
      </c>
      <c r="AL52" s="15" t="n">
        <v>0.75</v>
      </c>
      <c r="AM52" s="15" t="n">
        <v>0.7416666666666667</v>
      </c>
      <c r="AN52" s="15" t="n">
        <v>0.7430555555555556</v>
      </c>
      <c r="AO52" s="15" t="n">
        <v>0.7465277777777778</v>
      </c>
      <c r="AP52" s="15" t="n">
        <v>0.7451388888888889</v>
      </c>
      <c r="AQ52" s="15" t="n">
        <v>0.7534722222222222</v>
      </c>
      <c r="AR52" s="15" t="n">
        <v>0.7541666666666667</v>
      </c>
      <c r="AS52" s="15" t="n">
        <v>0.7555555555555555</v>
      </c>
      <c r="AT52" s="15" t="n">
        <v>0.7534722222222222</v>
      </c>
      <c r="AU52" s="15" t="n">
        <v>0.7506944444444444</v>
      </c>
      <c r="AV52" s="15" t="n">
        <v>0.7520833333333333</v>
      </c>
      <c r="AW52" s="15" t="n">
        <v>0.7548611111111111</v>
      </c>
      <c r="AX52" s="15" t="n">
        <v>0.7666666666666667</v>
      </c>
    </row>
    <row r="53">
      <c r="A53" s="14" t="n">
        <v>46072</v>
      </c>
      <c r="B53" s="15" t="n">
        <v>0.7152777777777778</v>
      </c>
      <c r="C53" s="15" t="n">
        <v>0.7034722222222223</v>
      </c>
      <c r="D53" s="15" t="n">
        <v>0.7194444444444444</v>
      </c>
      <c r="E53" s="15" t="n">
        <v>0.7194444444444444</v>
      </c>
      <c r="F53" s="15" t="n">
        <v>0.7215277777777778</v>
      </c>
      <c r="G53" s="15" t="n">
        <v>0.7222222222222222</v>
      </c>
      <c r="H53" s="15" t="n">
        <v>0.7229166666666667</v>
      </c>
      <c r="I53" s="15" t="n">
        <v>0.7229166666666667</v>
      </c>
      <c r="J53" s="15" t="n">
        <v>0.7243055555555555</v>
      </c>
      <c r="K53" s="15" t="n">
        <v>0.7256944444444444</v>
      </c>
      <c r="L53" s="15" t="n">
        <v>0.7277777777777777</v>
      </c>
      <c r="M53" s="15" t="n">
        <v>0.7270833333333333</v>
      </c>
      <c r="N53" s="15" t="n">
        <v>0.7256944444444444</v>
      </c>
      <c r="O53" s="15" t="n">
        <v>0.7263888888888889</v>
      </c>
      <c r="P53" s="15" t="n">
        <v>0.7263888888888889</v>
      </c>
      <c r="Q53" s="15" t="n">
        <v>0.7270833333333333</v>
      </c>
      <c r="R53" s="15" t="n">
        <v>0.7270833333333333</v>
      </c>
      <c r="S53" s="15" t="n">
        <v>0.7326388888888888</v>
      </c>
      <c r="T53" s="15" t="n">
        <v>0.7347222222222223</v>
      </c>
      <c r="U53" s="15" t="n">
        <v>0.7361111111111112</v>
      </c>
      <c r="V53" s="15" t="n">
        <v>0.7298611111111111</v>
      </c>
      <c r="W53" s="15" t="n">
        <v>0.7298611111111111</v>
      </c>
      <c r="X53" s="15" t="n">
        <v>0.7354166666666667</v>
      </c>
      <c r="Y53" s="15" t="n">
        <v>0.73125</v>
      </c>
      <c r="Z53" s="15" t="n">
        <v>0.7347222222222223</v>
      </c>
      <c r="AA53" s="15" t="n">
        <v>0.7361111111111112</v>
      </c>
      <c r="AB53" s="15" t="n">
        <v>0.7381944444444445</v>
      </c>
      <c r="AC53" s="15" t="n">
        <v>0.7381944444444445</v>
      </c>
      <c r="AD53" s="15" t="n">
        <v>0.7395833333333334</v>
      </c>
      <c r="AE53" s="15" t="n">
        <v>0.7402777777777778</v>
      </c>
      <c r="AF53" s="15" t="n">
        <v>0.7381944444444445</v>
      </c>
      <c r="AG53" s="15" t="n">
        <v>0.7402777777777778</v>
      </c>
      <c r="AH53" s="15" t="n">
        <v>0.7423611111111111</v>
      </c>
      <c r="AI53" s="15" t="n">
        <v>0.7451388888888889</v>
      </c>
      <c r="AJ53" s="15" t="n">
        <v>0.74375</v>
      </c>
      <c r="AK53" s="15" t="n">
        <v>0.7479166666666667</v>
      </c>
      <c r="AL53" s="15" t="n">
        <v>0.7506944444444444</v>
      </c>
      <c r="AM53" s="15" t="n">
        <v>0.7423611111111111</v>
      </c>
      <c r="AN53" s="15" t="n">
        <v>0.74375</v>
      </c>
      <c r="AO53" s="15" t="n">
        <v>0.7472222222222222</v>
      </c>
      <c r="AP53" s="15" t="n">
        <v>0.7458333333333333</v>
      </c>
      <c r="AQ53" s="15" t="n">
        <v>0.7541666666666667</v>
      </c>
      <c r="AR53" s="15" t="n">
        <v>0.7548611111111111</v>
      </c>
      <c r="AS53" s="15" t="n">
        <v>0.75625</v>
      </c>
      <c r="AT53" s="15" t="n">
        <v>0.7541666666666667</v>
      </c>
      <c r="AU53" s="15" t="n">
        <v>0.7513888888888889</v>
      </c>
      <c r="AV53" s="15" t="n">
        <v>0.7527777777777778</v>
      </c>
      <c r="AW53" s="15" t="n">
        <v>0.7555555555555555</v>
      </c>
      <c r="AX53" s="15" t="n">
        <v>0.7673611111111112</v>
      </c>
    </row>
    <row r="54">
      <c r="A54" s="14" t="n">
        <v>46073</v>
      </c>
      <c r="B54" s="15" t="n">
        <v>0.7166666666666667</v>
      </c>
      <c r="C54" s="15" t="n">
        <v>0.7041666666666667</v>
      </c>
      <c r="D54" s="15" t="n">
        <v>0.7201388888888889</v>
      </c>
      <c r="E54" s="15" t="n">
        <v>0.7201388888888889</v>
      </c>
      <c r="F54" s="15" t="n">
        <v>0.7222222222222222</v>
      </c>
      <c r="G54" s="15" t="n">
        <v>0.7229166666666667</v>
      </c>
      <c r="H54" s="15" t="n">
        <v>0.7236111111111111</v>
      </c>
      <c r="I54" s="15" t="n">
        <v>0.7236111111111111</v>
      </c>
      <c r="J54" s="15" t="n">
        <v>0.725</v>
      </c>
      <c r="K54" s="15" t="n">
        <v>0.7263888888888889</v>
      </c>
      <c r="L54" s="15" t="n">
        <v>0.7284722222222222</v>
      </c>
      <c r="M54" s="15" t="n">
        <v>0.7277777777777777</v>
      </c>
      <c r="N54" s="15" t="n">
        <v>0.7263888888888889</v>
      </c>
      <c r="O54" s="15" t="n">
        <v>0.7270833333333333</v>
      </c>
      <c r="P54" s="15" t="n">
        <v>0.7263888888888889</v>
      </c>
      <c r="Q54" s="15" t="n">
        <v>0.7277777777777777</v>
      </c>
      <c r="R54" s="15" t="n">
        <v>0.7277777777777777</v>
      </c>
      <c r="S54" s="15" t="n">
        <v>0.7333333333333333</v>
      </c>
      <c r="T54" s="15" t="n">
        <v>0.7354166666666667</v>
      </c>
      <c r="U54" s="15" t="n">
        <v>0.7368055555555556</v>
      </c>
      <c r="V54" s="15" t="n">
        <v>0.7305555555555555</v>
      </c>
      <c r="W54" s="15" t="n">
        <v>0.7305555555555555</v>
      </c>
      <c r="X54" s="15" t="n">
        <v>0.7361111111111112</v>
      </c>
      <c r="Y54" s="15" t="n">
        <v>0.7319444444444444</v>
      </c>
      <c r="Z54" s="15" t="n">
        <v>0.7354166666666667</v>
      </c>
      <c r="AA54" s="15" t="n">
        <v>0.7368055555555556</v>
      </c>
      <c r="AB54" s="15" t="n">
        <v>0.7388888888888889</v>
      </c>
      <c r="AC54" s="15" t="n">
        <v>0.7388888888888889</v>
      </c>
      <c r="AD54" s="15" t="n">
        <v>0.7395833333333334</v>
      </c>
      <c r="AE54" s="15" t="n">
        <v>0.7409722222222223</v>
      </c>
      <c r="AF54" s="15" t="n">
        <v>0.7388888888888889</v>
      </c>
      <c r="AG54" s="15" t="n">
        <v>0.7409722222222223</v>
      </c>
      <c r="AH54" s="15" t="n">
        <v>0.7430555555555556</v>
      </c>
      <c r="AI54" s="15" t="n">
        <v>0.7458333333333333</v>
      </c>
      <c r="AJ54" s="15" t="n">
        <v>0.7444444444444445</v>
      </c>
      <c r="AK54" s="15" t="n">
        <v>0.7486111111111111</v>
      </c>
      <c r="AL54" s="15" t="n">
        <v>0.7513888888888889</v>
      </c>
      <c r="AM54" s="15" t="n">
        <v>0.7430555555555556</v>
      </c>
      <c r="AN54" s="15" t="n">
        <v>0.7444444444444445</v>
      </c>
      <c r="AO54" s="15" t="n">
        <v>0.7479166666666667</v>
      </c>
      <c r="AP54" s="15" t="n">
        <v>0.7465277777777778</v>
      </c>
      <c r="AQ54" s="15" t="n">
        <v>0.7548611111111111</v>
      </c>
      <c r="AR54" s="15" t="n">
        <v>0.7555555555555555</v>
      </c>
      <c r="AS54" s="15" t="n">
        <v>0.7569444444444444</v>
      </c>
      <c r="AT54" s="15" t="n">
        <v>0.7548611111111111</v>
      </c>
      <c r="AU54" s="15" t="n">
        <v>0.7520833333333333</v>
      </c>
      <c r="AV54" s="15" t="n">
        <v>0.7534722222222222</v>
      </c>
      <c r="AW54" s="15" t="n">
        <v>0.7555555555555555</v>
      </c>
      <c r="AX54" s="15" t="n">
        <v>0.7673611111111112</v>
      </c>
    </row>
    <row r="55">
      <c r="A55" s="14" t="n">
        <v>46074</v>
      </c>
      <c r="B55" s="15" t="n">
        <v>0.7173611111111111</v>
      </c>
      <c r="C55" s="15" t="n">
        <v>0.7055555555555556</v>
      </c>
      <c r="D55" s="15" t="n">
        <v>0.7208333333333333</v>
      </c>
      <c r="E55" s="15" t="n">
        <v>0.7208333333333333</v>
      </c>
      <c r="F55" s="15" t="n">
        <v>0.7229166666666667</v>
      </c>
      <c r="G55" s="15" t="n">
        <v>0.7236111111111111</v>
      </c>
      <c r="H55" s="15" t="n">
        <v>0.7243055555555555</v>
      </c>
      <c r="I55" s="15" t="n">
        <v>0.7243055555555555</v>
      </c>
      <c r="J55" s="15" t="n">
        <v>0.7256944444444444</v>
      </c>
      <c r="K55" s="15" t="n">
        <v>0.7270833333333333</v>
      </c>
      <c r="L55" s="15" t="n">
        <v>0.7291666666666666</v>
      </c>
      <c r="M55" s="15" t="n">
        <v>0.7277777777777777</v>
      </c>
      <c r="N55" s="15" t="n">
        <v>0.7270833333333333</v>
      </c>
      <c r="O55" s="15" t="n">
        <v>0.7277777777777777</v>
      </c>
      <c r="P55" s="15" t="n">
        <v>0.7270833333333333</v>
      </c>
      <c r="Q55" s="15" t="n">
        <v>0.7284722222222222</v>
      </c>
      <c r="R55" s="15" t="n">
        <v>0.7284722222222222</v>
      </c>
      <c r="S55" s="15" t="n">
        <v>0.7340277777777777</v>
      </c>
      <c r="T55" s="15" t="n">
        <v>0.7361111111111112</v>
      </c>
      <c r="U55" s="15" t="n">
        <v>0.7375</v>
      </c>
      <c r="V55" s="15" t="n">
        <v>0.73125</v>
      </c>
      <c r="W55" s="15" t="n">
        <v>0.73125</v>
      </c>
      <c r="X55" s="15" t="n">
        <v>0.7368055555555556</v>
      </c>
      <c r="Y55" s="15" t="n">
        <v>0.7326388888888888</v>
      </c>
      <c r="Z55" s="15" t="n">
        <v>0.7361111111111112</v>
      </c>
      <c r="AA55" s="15" t="n">
        <v>0.7375</v>
      </c>
      <c r="AB55" s="15" t="n">
        <v>0.7395833333333334</v>
      </c>
      <c r="AC55" s="15" t="n">
        <v>0.7395833333333334</v>
      </c>
      <c r="AD55" s="15" t="n">
        <v>0.7402777777777778</v>
      </c>
      <c r="AE55" s="15" t="n">
        <v>0.7416666666666667</v>
      </c>
      <c r="AF55" s="15" t="n">
        <v>0.7395833333333334</v>
      </c>
      <c r="AG55" s="15" t="n">
        <v>0.7416666666666667</v>
      </c>
      <c r="AH55" s="15" t="n">
        <v>0.74375</v>
      </c>
      <c r="AI55" s="15" t="n">
        <v>0.7465277777777778</v>
      </c>
      <c r="AJ55" s="15" t="n">
        <v>0.7451388888888889</v>
      </c>
      <c r="AK55" s="15" t="n">
        <v>0.7493055555555556</v>
      </c>
      <c r="AL55" s="15" t="n">
        <v>0.7520833333333333</v>
      </c>
      <c r="AM55" s="15" t="n">
        <v>0.74375</v>
      </c>
      <c r="AN55" s="15" t="n">
        <v>0.7451388888888889</v>
      </c>
      <c r="AO55" s="15" t="n">
        <v>0.7486111111111111</v>
      </c>
      <c r="AP55" s="15" t="n">
        <v>0.7465277777777778</v>
      </c>
      <c r="AQ55" s="15" t="n">
        <v>0.7555555555555555</v>
      </c>
      <c r="AR55" s="15" t="n">
        <v>0.75625</v>
      </c>
      <c r="AS55" s="15" t="n">
        <v>0.7576388888888889</v>
      </c>
      <c r="AT55" s="15" t="n">
        <v>0.7548611111111111</v>
      </c>
      <c r="AU55" s="15" t="n">
        <v>0.7520833333333333</v>
      </c>
      <c r="AV55" s="15" t="n">
        <v>0.7541666666666667</v>
      </c>
      <c r="AW55" s="15" t="n">
        <v>0.75625</v>
      </c>
      <c r="AX55" s="15" t="n">
        <v>0.7680555555555556</v>
      </c>
    </row>
    <row r="56">
      <c r="A56" s="14" t="n">
        <v>46075</v>
      </c>
      <c r="B56" s="15" t="n">
        <v>0.7180555555555556</v>
      </c>
      <c r="C56" s="15" t="n">
        <v>0.70625</v>
      </c>
      <c r="D56" s="15" t="n">
        <v>0.7222222222222222</v>
      </c>
      <c r="E56" s="15" t="n">
        <v>0.7215277777777778</v>
      </c>
      <c r="F56" s="15" t="n">
        <v>0.7236111111111111</v>
      </c>
      <c r="G56" s="15" t="n">
        <v>0.7243055555555555</v>
      </c>
      <c r="H56" s="15" t="n">
        <v>0.725</v>
      </c>
      <c r="I56" s="15" t="n">
        <v>0.725</v>
      </c>
      <c r="J56" s="15" t="n">
        <v>0.7263888888888889</v>
      </c>
      <c r="K56" s="15" t="n">
        <v>0.7277777777777777</v>
      </c>
      <c r="L56" s="15" t="n">
        <v>0.7298611111111111</v>
      </c>
      <c r="M56" s="15" t="n">
        <v>0.7284722222222222</v>
      </c>
      <c r="N56" s="15" t="n">
        <v>0.7277777777777777</v>
      </c>
      <c r="O56" s="15" t="n">
        <v>0.7284722222222222</v>
      </c>
      <c r="P56" s="15" t="n">
        <v>0.7277777777777777</v>
      </c>
      <c r="Q56" s="15" t="n">
        <v>0.7291666666666666</v>
      </c>
      <c r="R56" s="15" t="n">
        <v>0.7291666666666666</v>
      </c>
      <c r="S56" s="15" t="n">
        <v>0.7347222222222223</v>
      </c>
      <c r="T56" s="15" t="n">
        <v>0.7368055555555556</v>
      </c>
      <c r="U56" s="15" t="n">
        <v>0.7381944444444445</v>
      </c>
      <c r="V56" s="15" t="n">
        <v>0.7319444444444444</v>
      </c>
      <c r="W56" s="15" t="n">
        <v>0.7319444444444444</v>
      </c>
      <c r="X56" s="15" t="n">
        <v>0.7368055555555556</v>
      </c>
      <c r="Y56" s="15" t="n">
        <v>0.7326388888888888</v>
      </c>
      <c r="Z56" s="15" t="n">
        <v>0.7368055555555556</v>
      </c>
      <c r="AA56" s="15" t="n">
        <v>0.7381944444444445</v>
      </c>
      <c r="AB56" s="15" t="n">
        <v>0.7395833333333334</v>
      </c>
      <c r="AC56" s="15" t="n">
        <v>0.7402777777777778</v>
      </c>
      <c r="AD56" s="15" t="n">
        <v>0.7409722222222223</v>
      </c>
      <c r="AE56" s="15" t="n">
        <v>0.7423611111111111</v>
      </c>
      <c r="AF56" s="15" t="n">
        <v>0.7402777777777778</v>
      </c>
      <c r="AG56" s="15" t="n">
        <v>0.7423611111111111</v>
      </c>
      <c r="AH56" s="15" t="n">
        <v>0.7444444444444445</v>
      </c>
      <c r="AI56" s="15" t="n">
        <v>0.7472222222222222</v>
      </c>
      <c r="AJ56" s="15" t="n">
        <v>0.7458333333333333</v>
      </c>
      <c r="AK56" s="15" t="n">
        <v>0.75</v>
      </c>
      <c r="AL56" s="15" t="n">
        <v>0.7527777777777778</v>
      </c>
      <c r="AM56" s="15" t="n">
        <v>0.7444444444444445</v>
      </c>
      <c r="AN56" s="15" t="n">
        <v>0.7451388888888889</v>
      </c>
      <c r="AO56" s="15" t="n">
        <v>0.7493055555555556</v>
      </c>
      <c r="AP56" s="15" t="n">
        <v>0.7472222222222222</v>
      </c>
      <c r="AQ56" s="15" t="n">
        <v>0.75625</v>
      </c>
      <c r="AR56" s="15" t="n">
        <v>0.7569444444444444</v>
      </c>
      <c r="AS56" s="15" t="n">
        <v>0.7583333333333333</v>
      </c>
      <c r="AT56" s="15" t="n">
        <v>0.7555555555555555</v>
      </c>
      <c r="AU56" s="15" t="n">
        <v>0.7527777777777778</v>
      </c>
      <c r="AV56" s="15" t="n">
        <v>0.7541666666666667</v>
      </c>
      <c r="AW56" s="15" t="n">
        <v>0.7569444444444444</v>
      </c>
      <c r="AX56" s="15" t="n">
        <v>0.7680555555555556</v>
      </c>
    </row>
    <row r="57">
      <c r="A57" s="14" t="n">
        <v>46076</v>
      </c>
      <c r="B57" s="15" t="n">
        <v>0.7194444444444444</v>
      </c>
      <c r="C57" s="15" t="n">
        <v>0.7069444444444445</v>
      </c>
      <c r="D57" s="15" t="n">
        <v>0.7229166666666667</v>
      </c>
      <c r="E57" s="15" t="n">
        <v>0.7222222222222222</v>
      </c>
      <c r="F57" s="15" t="n">
        <v>0.7243055555555555</v>
      </c>
      <c r="G57" s="15" t="n">
        <v>0.725</v>
      </c>
      <c r="H57" s="15" t="n">
        <v>0.7256944444444444</v>
      </c>
      <c r="I57" s="15" t="n">
        <v>0.7256944444444444</v>
      </c>
      <c r="J57" s="15" t="n">
        <v>0.7270833333333333</v>
      </c>
      <c r="K57" s="15" t="n">
        <v>0.7284722222222222</v>
      </c>
      <c r="L57" s="15" t="n">
        <v>0.7305555555555555</v>
      </c>
      <c r="M57" s="15" t="n">
        <v>0.7291666666666666</v>
      </c>
      <c r="N57" s="15" t="n">
        <v>0.7284722222222222</v>
      </c>
      <c r="O57" s="15" t="n">
        <v>0.7291666666666666</v>
      </c>
      <c r="P57" s="15" t="n">
        <v>0.7277777777777777</v>
      </c>
      <c r="Q57" s="15" t="n">
        <v>0.7298611111111111</v>
      </c>
      <c r="R57" s="15" t="n">
        <v>0.7298611111111111</v>
      </c>
      <c r="S57" s="15" t="n">
        <v>0.7354166666666667</v>
      </c>
      <c r="T57" s="15" t="n">
        <v>0.7375</v>
      </c>
      <c r="U57" s="15" t="n">
        <v>0.7388888888888889</v>
      </c>
      <c r="V57" s="15" t="n">
        <v>0.7326388888888888</v>
      </c>
      <c r="W57" s="15" t="n">
        <v>0.7326388888888888</v>
      </c>
      <c r="X57" s="15" t="n">
        <v>0.7375</v>
      </c>
      <c r="Y57" s="15" t="n">
        <v>0.7333333333333333</v>
      </c>
      <c r="Z57" s="15" t="n">
        <v>0.7375</v>
      </c>
      <c r="AA57" s="15" t="n">
        <v>0.7388888888888889</v>
      </c>
      <c r="AB57" s="15" t="n">
        <v>0.7402777777777778</v>
      </c>
      <c r="AC57" s="15" t="n">
        <v>0.7409722222222223</v>
      </c>
      <c r="AD57" s="15" t="n">
        <v>0.7416666666666667</v>
      </c>
      <c r="AE57" s="15" t="n">
        <v>0.7423611111111111</v>
      </c>
      <c r="AF57" s="15" t="n">
        <v>0.7409722222222223</v>
      </c>
      <c r="AG57" s="15" t="n">
        <v>0.7430555555555556</v>
      </c>
      <c r="AH57" s="15" t="n">
        <v>0.7444444444444445</v>
      </c>
      <c r="AI57" s="15" t="n">
        <v>0.7479166666666667</v>
      </c>
      <c r="AJ57" s="15" t="n">
        <v>0.7458333333333333</v>
      </c>
      <c r="AK57" s="15" t="n">
        <v>0.7506944444444444</v>
      </c>
      <c r="AL57" s="15" t="n">
        <v>0.7534722222222222</v>
      </c>
      <c r="AM57" s="15" t="n">
        <v>0.7451388888888889</v>
      </c>
      <c r="AN57" s="15" t="n">
        <v>0.7458333333333333</v>
      </c>
      <c r="AO57" s="15" t="n">
        <v>0.75</v>
      </c>
      <c r="AP57" s="15" t="n">
        <v>0.7479166666666667</v>
      </c>
      <c r="AQ57" s="15" t="n">
        <v>0.7569444444444444</v>
      </c>
      <c r="AR57" s="15" t="n">
        <v>0.7569444444444444</v>
      </c>
      <c r="AS57" s="15" t="n">
        <v>0.7590277777777777</v>
      </c>
      <c r="AT57" s="15" t="n">
        <v>0.75625</v>
      </c>
      <c r="AU57" s="15" t="n">
        <v>0.7534722222222222</v>
      </c>
      <c r="AV57" s="15" t="n">
        <v>0.7548611111111111</v>
      </c>
      <c r="AW57" s="15" t="n">
        <v>0.7576388888888889</v>
      </c>
      <c r="AX57" s="15" t="n">
        <v>0.76875</v>
      </c>
    </row>
    <row r="58">
      <c r="A58" s="14" t="n">
        <v>46077</v>
      </c>
      <c r="B58" s="15" t="n">
        <v>0.7201388888888889</v>
      </c>
      <c r="C58" s="15" t="n">
        <v>0.7083333333333334</v>
      </c>
      <c r="D58" s="15" t="n">
        <v>0.7236111111111111</v>
      </c>
      <c r="E58" s="15" t="n">
        <v>0.7229166666666667</v>
      </c>
      <c r="F58" s="15" t="n">
        <v>0.725</v>
      </c>
      <c r="G58" s="15" t="n">
        <v>0.7263888888888889</v>
      </c>
      <c r="H58" s="15" t="n">
        <v>0.7263888888888889</v>
      </c>
      <c r="I58" s="15" t="n">
        <v>0.7263888888888889</v>
      </c>
      <c r="J58" s="15" t="n">
        <v>0.7277777777777777</v>
      </c>
      <c r="K58" s="15" t="n">
        <v>0.7291666666666666</v>
      </c>
      <c r="L58" s="15" t="n">
        <v>0.73125</v>
      </c>
      <c r="M58" s="15" t="n">
        <v>0.7298611111111111</v>
      </c>
      <c r="N58" s="15" t="n">
        <v>0.7291666666666666</v>
      </c>
      <c r="O58" s="15" t="n">
        <v>0.7298611111111111</v>
      </c>
      <c r="P58" s="15" t="n">
        <v>0.7284722222222222</v>
      </c>
      <c r="Q58" s="15" t="n">
        <v>0.7305555555555555</v>
      </c>
      <c r="R58" s="15" t="n">
        <v>0.7305555555555555</v>
      </c>
      <c r="S58" s="15" t="n">
        <v>0.7361111111111112</v>
      </c>
      <c r="T58" s="15" t="n">
        <v>0.7381944444444445</v>
      </c>
      <c r="U58" s="15" t="n">
        <v>0.7395833333333334</v>
      </c>
      <c r="V58" s="15" t="n">
        <v>0.7333333333333333</v>
      </c>
      <c r="W58" s="15" t="n">
        <v>0.7333333333333333</v>
      </c>
      <c r="X58" s="15" t="n">
        <v>0.7381944444444445</v>
      </c>
      <c r="Y58" s="15" t="n">
        <v>0.7340277777777777</v>
      </c>
      <c r="Z58" s="15" t="n">
        <v>0.7381944444444445</v>
      </c>
      <c r="AA58" s="15" t="n">
        <v>0.7395833333333334</v>
      </c>
      <c r="AB58" s="15" t="n">
        <v>0.7409722222222223</v>
      </c>
      <c r="AC58" s="15" t="n">
        <v>0.7416666666666667</v>
      </c>
      <c r="AD58" s="15" t="n">
        <v>0.7423611111111111</v>
      </c>
      <c r="AE58" s="15" t="n">
        <v>0.7430555555555556</v>
      </c>
      <c r="AF58" s="15" t="n">
        <v>0.7416666666666667</v>
      </c>
      <c r="AG58" s="15" t="n">
        <v>0.74375</v>
      </c>
      <c r="AH58" s="15" t="n">
        <v>0.7451388888888889</v>
      </c>
      <c r="AI58" s="15" t="n">
        <v>0.7486111111111111</v>
      </c>
      <c r="AJ58" s="15" t="n">
        <v>0.7465277777777778</v>
      </c>
      <c r="AK58" s="15" t="n">
        <v>0.7513888888888889</v>
      </c>
      <c r="AL58" s="15" t="n">
        <v>0.7541666666666667</v>
      </c>
      <c r="AM58" s="15" t="n">
        <v>0.7451388888888889</v>
      </c>
      <c r="AN58" s="15" t="n">
        <v>0.7465277777777778</v>
      </c>
      <c r="AO58" s="15" t="n">
        <v>0.7506944444444444</v>
      </c>
      <c r="AP58" s="15" t="n">
        <v>0.7486111111111111</v>
      </c>
      <c r="AQ58" s="15" t="n">
        <v>0.7576388888888889</v>
      </c>
      <c r="AR58" s="15" t="n">
        <v>0.7576388888888889</v>
      </c>
      <c r="AS58" s="15" t="n">
        <v>0.7590277777777777</v>
      </c>
      <c r="AT58" s="15" t="n">
        <v>0.7569444444444444</v>
      </c>
      <c r="AU58" s="15" t="n">
        <v>0.7541666666666667</v>
      </c>
      <c r="AV58" s="15" t="n">
        <v>0.7555555555555555</v>
      </c>
      <c r="AW58" s="15" t="n">
        <v>0.7583333333333333</v>
      </c>
      <c r="AX58" s="15" t="n">
        <v>0.7694444444444445</v>
      </c>
    </row>
    <row r="59">
      <c r="A59" s="14" t="n">
        <v>46078</v>
      </c>
      <c r="B59" s="15" t="n">
        <v>0.7208333333333333</v>
      </c>
      <c r="C59" s="15" t="n">
        <v>0.7090277777777778</v>
      </c>
      <c r="D59" s="15" t="n">
        <v>0.7243055555555555</v>
      </c>
      <c r="E59" s="15" t="n">
        <v>0.7243055555555555</v>
      </c>
      <c r="F59" s="15" t="n">
        <v>0.7256944444444444</v>
      </c>
      <c r="G59" s="15" t="n">
        <v>0.7270833333333333</v>
      </c>
      <c r="H59" s="15" t="n">
        <v>0.7270833333333333</v>
      </c>
      <c r="I59" s="15" t="n">
        <v>0.7270833333333333</v>
      </c>
      <c r="J59" s="15" t="n">
        <v>0.7284722222222222</v>
      </c>
      <c r="K59" s="15" t="n">
        <v>0.7298611111111111</v>
      </c>
      <c r="L59" s="15" t="n">
        <v>0.7319444444444444</v>
      </c>
      <c r="M59" s="15" t="n">
        <v>0.7305555555555555</v>
      </c>
      <c r="N59" s="15" t="n">
        <v>0.7298611111111111</v>
      </c>
      <c r="O59" s="15" t="n">
        <v>0.7305555555555555</v>
      </c>
      <c r="P59" s="15" t="n">
        <v>0.7291666666666666</v>
      </c>
      <c r="Q59" s="15" t="n">
        <v>0.73125</v>
      </c>
      <c r="R59" s="15" t="n">
        <v>0.73125</v>
      </c>
      <c r="S59" s="15" t="n">
        <v>0.7368055555555556</v>
      </c>
      <c r="T59" s="15" t="n">
        <v>0.7388888888888889</v>
      </c>
      <c r="U59" s="15" t="n">
        <v>0.7402777777777778</v>
      </c>
      <c r="V59" s="15" t="n">
        <v>0.7340277777777777</v>
      </c>
      <c r="W59" s="15" t="n">
        <v>0.7340277777777777</v>
      </c>
      <c r="X59" s="15" t="n">
        <v>0.7388888888888889</v>
      </c>
      <c r="Y59" s="15" t="n">
        <v>0.7347222222222223</v>
      </c>
      <c r="Z59" s="15" t="n">
        <v>0.7388888888888889</v>
      </c>
      <c r="AA59" s="15" t="n">
        <v>0.7402777777777778</v>
      </c>
      <c r="AB59" s="15" t="n">
        <v>0.7416666666666667</v>
      </c>
      <c r="AC59" s="15" t="n">
        <v>0.7423611111111111</v>
      </c>
      <c r="AD59" s="15" t="n">
        <v>0.7430555555555556</v>
      </c>
      <c r="AE59" s="15" t="n">
        <v>0.74375</v>
      </c>
      <c r="AF59" s="15" t="n">
        <v>0.7423611111111111</v>
      </c>
      <c r="AG59" s="15" t="n">
        <v>0.7444444444444445</v>
      </c>
      <c r="AH59" s="15" t="n">
        <v>0.7458333333333333</v>
      </c>
      <c r="AI59" s="15" t="n">
        <v>0.7493055555555556</v>
      </c>
      <c r="AJ59" s="15" t="n">
        <v>0.7472222222222222</v>
      </c>
      <c r="AK59" s="15" t="n">
        <v>0.7513888888888889</v>
      </c>
      <c r="AL59" s="15" t="n">
        <v>0.7548611111111111</v>
      </c>
      <c r="AM59" s="15" t="n">
        <v>0.7458333333333333</v>
      </c>
      <c r="AN59" s="15" t="n">
        <v>0.7472222222222222</v>
      </c>
      <c r="AO59" s="15" t="n">
        <v>0.7513888888888889</v>
      </c>
      <c r="AP59" s="15" t="n">
        <v>0.7493055555555556</v>
      </c>
      <c r="AQ59" s="15" t="n">
        <v>0.7576388888888889</v>
      </c>
      <c r="AR59" s="15" t="n">
        <v>0.7583333333333333</v>
      </c>
      <c r="AS59" s="15" t="n">
        <v>0.7597222222222222</v>
      </c>
      <c r="AT59" s="15" t="n">
        <v>0.7576388888888889</v>
      </c>
      <c r="AU59" s="15" t="n">
        <v>0.7548611111111111</v>
      </c>
      <c r="AV59" s="15" t="n">
        <v>0.75625</v>
      </c>
      <c r="AW59" s="15" t="n">
        <v>0.7583333333333333</v>
      </c>
      <c r="AX59" s="15" t="n">
        <v>0.7694444444444445</v>
      </c>
    </row>
    <row r="60">
      <c r="A60" s="14" t="n">
        <v>46079</v>
      </c>
      <c r="B60" s="15" t="n">
        <v>0.7215277777777778</v>
      </c>
      <c r="C60" s="15" t="n">
        <v>0.7097222222222223</v>
      </c>
      <c r="D60" s="15" t="n">
        <v>0.725</v>
      </c>
      <c r="E60" s="15" t="n">
        <v>0.725</v>
      </c>
      <c r="F60" s="15" t="n">
        <v>0.7263888888888889</v>
      </c>
      <c r="G60" s="15" t="n">
        <v>0.7277777777777777</v>
      </c>
      <c r="H60" s="15" t="n">
        <v>0.7277777777777777</v>
      </c>
      <c r="I60" s="15" t="n">
        <v>0.7277777777777777</v>
      </c>
      <c r="J60" s="15" t="n">
        <v>0.7284722222222222</v>
      </c>
      <c r="K60" s="15" t="n">
        <v>0.7305555555555555</v>
      </c>
      <c r="L60" s="15" t="n">
        <v>0.7326388888888888</v>
      </c>
      <c r="M60" s="15" t="n">
        <v>0.73125</v>
      </c>
      <c r="N60" s="15" t="n">
        <v>0.7305555555555555</v>
      </c>
      <c r="O60" s="15" t="n">
        <v>0.73125</v>
      </c>
      <c r="P60" s="15" t="n">
        <v>0.7291666666666666</v>
      </c>
      <c r="Q60" s="15" t="n">
        <v>0.7319444444444444</v>
      </c>
      <c r="R60" s="15" t="n">
        <v>0.7319444444444444</v>
      </c>
      <c r="S60" s="15" t="n">
        <v>0.7375</v>
      </c>
      <c r="T60" s="15" t="n">
        <v>0.7395833333333334</v>
      </c>
      <c r="U60" s="15" t="n">
        <v>0.7409722222222223</v>
      </c>
      <c r="V60" s="15" t="n">
        <v>0.7347222222222223</v>
      </c>
      <c r="W60" s="15" t="n">
        <v>0.7347222222222223</v>
      </c>
      <c r="X60" s="15" t="n">
        <v>0.7395833333333334</v>
      </c>
      <c r="Y60" s="15" t="n">
        <v>0.7354166666666667</v>
      </c>
      <c r="Z60" s="15" t="n">
        <v>0.7395833333333334</v>
      </c>
      <c r="AA60" s="15" t="n">
        <v>0.7409722222222223</v>
      </c>
      <c r="AB60" s="15" t="n">
        <v>0.7423611111111111</v>
      </c>
      <c r="AC60" s="15" t="n">
        <v>0.7430555555555556</v>
      </c>
      <c r="AD60" s="15" t="n">
        <v>0.74375</v>
      </c>
      <c r="AE60" s="15" t="n">
        <v>0.7444444444444445</v>
      </c>
      <c r="AF60" s="15" t="n">
        <v>0.7430555555555556</v>
      </c>
      <c r="AG60" s="15" t="n">
        <v>0.7451388888888889</v>
      </c>
      <c r="AH60" s="15" t="n">
        <v>0.7465277777777778</v>
      </c>
      <c r="AI60" s="15" t="n">
        <v>0.75</v>
      </c>
      <c r="AJ60" s="15" t="n">
        <v>0.7479166666666667</v>
      </c>
      <c r="AK60" s="15" t="n">
        <v>0.7520833333333333</v>
      </c>
      <c r="AL60" s="15" t="n">
        <v>0.7548611111111111</v>
      </c>
      <c r="AM60" s="15" t="n">
        <v>0.7465277777777778</v>
      </c>
      <c r="AN60" s="15" t="n">
        <v>0.7479166666666667</v>
      </c>
      <c r="AO60" s="15" t="n">
        <v>0.7520833333333333</v>
      </c>
      <c r="AP60" s="15" t="n">
        <v>0.75</v>
      </c>
      <c r="AQ60" s="15" t="n">
        <v>0.7583333333333333</v>
      </c>
      <c r="AR60" s="15" t="n">
        <v>0.7590277777777777</v>
      </c>
      <c r="AS60" s="15" t="n">
        <v>0.7604166666666666</v>
      </c>
      <c r="AT60" s="15" t="n">
        <v>0.7583333333333333</v>
      </c>
      <c r="AU60" s="15" t="n">
        <v>0.7555555555555555</v>
      </c>
      <c r="AV60" s="15" t="n">
        <v>0.7569444444444444</v>
      </c>
      <c r="AW60" s="15" t="n">
        <v>0.7590277777777777</v>
      </c>
      <c r="AX60" s="15" t="n">
        <v>0.7701388888888889</v>
      </c>
    </row>
    <row r="61">
      <c r="A61" s="14" t="n">
        <v>46080</v>
      </c>
      <c r="B61" s="15" t="n">
        <v>0.7229166666666667</v>
      </c>
      <c r="C61" s="15" t="n">
        <v>0.7111111111111111</v>
      </c>
      <c r="D61" s="15" t="n">
        <v>0.7256944444444444</v>
      </c>
      <c r="E61" s="15" t="n">
        <v>0.7256944444444444</v>
      </c>
      <c r="F61" s="15" t="n">
        <v>0.7270833333333333</v>
      </c>
      <c r="G61" s="15" t="n">
        <v>0.7284722222222222</v>
      </c>
      <c r="H61" s="15" t="n">
        <v>0.7284722222222222</v>
      </c>
      <c r="I61" s="15" t="n">
        <v>0.7284722222222222</v>
      </c>
      <c r="J61" s="15" t="n">
        <v>0.7291666666666666</v>
      </c>
      <c r="K61" s="15" t="n">
        <v>0.73125</v>
      </c>
      <c r="L61" s="15" t="n">
        <v>0.7333333333333333</v>
      </c>
      <c r="M61" s="15" t="n">
        <v>0.7319444444444444</v>
      </c>
      <c r="N61" s="15" t="n">
        <v>0.73125</v>
      </c>
      <c r="O61" s="15" t="n">
        <v>0.7319444444444444</v>
      </c>
      <c r="P61" s="15" t="n">
        <v>0.7298611111111111</v>
      </c>
      <c r="Q61" s="15" t="n">
        <v>0.7326388888888888</v>
      </c>
      <c r="R61" s="15" t="n">
        <v>0.7326388888888888</v>
      </c>
      <c r="S61" s="15" t="n">
        <v>0.7381944444444445</v>
      </c>
      <c r="T61" s="15" t="n">
        <v>0.7402777777777778</v>
      </c>
      <c r="U61" s="15" t="n">
        <v>0.7416666666666667</v>
      </c>
      <c r="V61" s="15" t="n">
        <v>0.7354166666666667</v>
      </c>
      <c r="W61" s="15" t="n">
        <v>0.7354166666666667</v>
      </c>
      <c r="X61" s="15" t="n">
        <v>0.7402777777777778</v>
      </c>
      <c r="Y61" s="15" t="n">
        <v>0.7361111111111112</v>
      </c>
      <c r="Z61" s="15" t="n">
        <v>0.7402777777777778</v>
      </c>
      <c r="AA61" s="15" t="n">
        <v>0.7416666666666667</v>
      </c>
      <c r="AB61" s="15" t="n">
        <v>0.7430555555555556</v>
      </c>
      <c r="AC61" s="15" t="n">
        <v>0.74375</v>
      </c>
      <c r="AD61" s="15" t="n">
        <v>0.7444444444444445</v>
      </c>
      <c r="AE61" s="15" t="n">
        <v>0.7451388888888889</v>
      </c>
      <c r="AF61" s="15" t="n">
        <v>0.7430555555555556</v>
      </c>
      <c r="AG61" s="15" t="n">
        <v>0.7451388888888889</v>
      </c>
      <c r="AH61" s="15" t="n">
        <v>0.7472222222222222</v>
      </c>
      <c r="AI61" s="15" t="n">
        <v>0.7506944444444444</v>
      </c>
      <c r="AJ61" s="15" t="n">
        <v>0.7486111111111111</v>
      </c>
      <c r="AK61" s="15" t="n">
        <v>0.7527777777777778</v>
      </c>
      <c r="AL61" s="15" t="n">
        <v>0.7555555555555555</v>
      </c>
      <c r="AM61" s="15" t="n">
        <v>0.7472222222222222</v>
      </c>
      <c r="AN61" s="15" t="n">
        <v>0.7486111111111111</v>
      </c>
      <c r="AO61" s="15" t="n">
        <v>0.7520833333333333</v>
      </c>
      <c r="AP61" s="15" t="n">
        <v>0.7506944444444444</v>
      </c>
      <c r="AQ61" s="15" t="n">
        <v>0.7590277777777777</v>
      </c>
      <c r="AR61" s="15" t="n">
        <v>0.7597222222222222</v>
      </c>
      <c r="AS61" s="15" t="n">
        <v>0.7611111111111111</v>
      </c>
      <c r="AT61" s="15" t="n">
        <v>0.7583333333333333</v>
      </c>
      <c r="AU61" s="15" t="n">
        <v>0.7555555555555555</v>
      </c>
      <c r="AV61" s="15" t="n">
        <v>0.7569444444444444</v>
      </c>
      <c r="AW61" s="15" t="n">
        <v>0.7597222222222222</v>
      </c>
      <c r="AX61" s="15" t="n">
        <v>0.7701388888888889</v>
      </c>
    </row>
    <row r="62">
      <c r="A62" s="14" t="n">
        <v>46081</v>
      </c>
      <c r="B62" s="15" t="n">
        <v>0.7236111111111111</v>
      </c>
      <c r="C62" s="15" t="n">
        <v>0.7118055555555556</v>
      </c>
      <c r="D62" s="15" t="n">
        <v>0.7270833333333333</v>
      </c>
      <c r="E62" s="15" t="n">
        <v>0.7263888888888889</v>
      </c>
      <c r="F62" s="15" t="n">
        <v>0.7277777777777777</v>
      </c>
      <c r="G62" s="15" t="n">
        <v>0.7291666666666666</v>
      </c>
      <c r="H62" s="15" t="n">
        <v>0.7291666666666666</v>
      </c>
      <c r="I62" s="15" t="n">
        <v>0.7291666666666666</v>
      </c>
      <c r="J62" s="15" t="n">
        <v>0.7298611111111111</v>
      </c>
      <c r="K62" s="15" t="n">
        <v>0.7319444444444444</v>
      </c>
      <c r="L62" s="15" t="n">
        <v>0.7340277777777777</v>
      </c>
      <c r="M62" s="15" t="n">
        <v>0.7326388888888888</v>
      </c>
      <c r="N62" s="15" t="n">
        <v>0.73125</v>
      </c>
      <c r="O62" s="15" t="n">
        <v>0.7326388888888888</v>
      </c>
      <c r="P62" s="15" t="n">
        <v>0.7298611111111111</v>
      </c>
      <c r="Q62" s="15" t="n">
        <v>0.7326388888888888</v>
      </c>
      <c r="R62" s="15" t="n">
        <v>0.7333333333333333</v>
      </c>
      <c r="S62" s="15" t="n">
        <v>0.7388888888888889</v>
      </c>
      <c r="T62" s="15" t="n">
        <v>0.7409722222222223</v>
      </c>
      <c r="U62" s="15" t="n">
        <v>0.7423611111111111</v>
      </c>
      <c r="V62" s="15" t="n">
        <v>0.7361111111111112</v>
      </c>
      <c r="W62" s="15" t="n">
        <v>0.7361111111111112</v>
      </c>
      <c r="X62" s="15" t="n">
        <v>0.7409722222222223</v>
      </c>
      <c r="Y62" s="15" t="n">
        <v>0.7368055555555556</v>
      </c>
      <c r="Z62" s="15" t="n">
        <v>0.7409722222222223</v>
      </c>
      <c r="AA62" s="15" t="n">
        <v>0.7423611111111111</v>
      </c>
      <c r="AB62" s="15" t="n">
        <v>0.74375</v>
      </c>
      <c r="AC62" s="15" t="n">
        <v>0.74375</v>
      </c>
      <c r="AD62" s="15" t="n">
        <v>0.7451388888888889</v>
      </c>
      <c r="AE62" s="15" t="n">
        <v>0.7458333333333333</v>
      </c>
      <c r="AF62" s="15" t="n">
        <v>0.74375</v>
      </c>
      <c r="AG62" s="15" t="n">
        <v>0.7458333333333333</v>
      </c>
      <c r="AH62" s="15" t="n">
        <v>0.7479166666666667</v>
      </c>
      <c r="AI62" s="15" t="n">
        <v>0.7513888888888889</v>
      </c>
      <c r="AJ62" s="15" t="n">
        <v>0.7493055555555556</v>
      </c>
      <c r="AK62" s="15" t="n">
        <v>0.7534722222222222</v>
      </c>
      <c r="AL62" s="15" t="n">
        <v>0.75625</v>
      </c>
      <c r="AM62" s="15" t="n">
        <v>0.7479166666666667</v>
      </c>
      <c r="AN62" s="15" t="n">
        <v>0.7493055555555556</v>
      </c>
      <c r="AO62" s="15" t="n">
        <v>0.7527777777777778</v>
      </c>
      <c r="AP62" s="15" t="n">
        <v>0.7506944444444444</v>
      </c>
      <c r="AQ62" s="15" t="n">
        <v>0.7597222222222222</v>
      </c>
      <c r="AR62" s="15" t="n">
        <v>0.7604166666666666</v>
      </c>
      <c r="AS62" s="15" t="n">
        <v>0.7618055555555555</v>
      </c>
      <c r="AT62" s="15" t="n">
        <v>0.7590277777777777</v>
      </c>
      <c r="AU62" s="15" t="n">
        <v>0.75625</v>
      </c>
      <c r="AV62" s="15" t="n">
        <v>0.7576388888888889</v>
      </c>
      <c r="AW62" s="15" t="n">
        <v>0.7604166666666666</v>
      </c>
      <c r="AX62" s="15" t="n">
        <v>0.7708333333333334</v>
      </c>
    </row>
    <row r="63">
      <c r="A63" s="14" t="n">
        <v>46082</v>
      </c>
      <c r="B63" s="15" t="n">
        <v>0.7243055555555555</v>
      </c>
      <c r="C63" s="15" t="n">
        <v>0.7125</v>
      </c>
      <c r="D63" s="15" t="n">
        <v>0.7277777777777777</v>
      </c>
      <c r="E63" s="15" t="n">
        <v>0.7270833333333333</v>
      </c>
      <c r="F63" s="15" t="n">
        <v>0.7284722222222222</v>
      </c>
      <c r="G63" s="15" t="n">
        <v>0.7298611111111111</v>
      </c>
      <c r="H63" s="15" t="n">
        <v>0.7298611111111111</v>
      </c>
      <c r="I63" s="15" t="n">
        <v>0.7298611111111111</v>
      </c>
      <c r="J63" s="15" t="n">
        <v>0.7305555555555555</v>
      </c>
      <c r="K63" s="15" t="n">
        <v>0.7326388888888888</v>
      </c>
      <c r="L63" s="15" t="n">
        <v>0.7347222222222223</v>
      </c>
      <c r="M63" s="15" t="n">
        <v>0.7333333333333333</v>
      </c>
      <c r="N63" s="15" t="n">
        <v>0.7319444444444444</v>
      </c>
      <c r="O63" s="15" t="n">
        <v>0.7333333333333333</v>
      </c>
      <c r="P63" s="15" t="n">
        <v>0.7305555555555555</v>
      </c>
      <c r="Q63" s="15" t="n">
        <v>0.7333333333333333</v>
      </c>
      <c r="R63" s="15" t="n">
        <v>0.7340277777777777</v>
      </c>
      <c r="S63" s="15" t="n">
        <v>0.7395833333333334</v>
      </c>
      <c r="T63" s="15" t="n">
        <v>0.7416666666666667</v>
      </c>
      <c r="U63" s="15" t="n">
        <v>0.7430555555555556</v>
      </c>
      <c r="V63" s="15" t="n">
        <v>0.7368055555555556</v>
      </c>
      <c r="W63" s="15" t="n">
        <v>0.7368055555555556</v>
      </c>
      <c r="X63" s="15" t="n">
        <v>0.7416666666666667</v>
      </c>
      <c r="Y63" s="15" t="n">
        <v>0.7375</v>
      </c>
      <c r="Z63" s="15" t="n">
        <v>0.7416666666666667</v>
      </c>
      <c r="AA63" s="15" t="n">
        <v>0.7423611111111111</v>
      </c>
      <c r="AB63" s="15" t="n">
        <v>0.7444444444444445</v>
      </c>
      <c r="AC63" s="15" t="n">
        <v>0.7444444444444445</v>
      </c>
      <c r="AD63" s="15" t="n">
        <v>0.7458333333333333</v>
      </c>
      <c r="AE63" s="15" t="n">
        <v>0.7465277777777778</v>
      </c>
      <c r="AF63" s="15" t="n">
        <v>0.7444444444444445</v>
      </c>
      <c r="AG63" s="15" t="n">
        <v>0.7465277777777778</v>
      </c>
      <c r="AH63" s="15" t="n">
        <v>0.7486111111111111</v>
      </c>
      <c r="AI63" s="15" t="n">
        <v>0.7520833333333333</v>
      </c>
      <c r="AJ63" s="15" t="n">
        <v>0.75</v>
      </c>
      <c r="AK63" s="15" t="n">
        <v>0.7541666666666667</v>
      </c>
      <c r="AL63" s="15" t="n">
        <v>0.7569444444444444</v>
      </c>
      <c r="AM63" s="15" t="n">
        <v>0.7486111111111111</v>
      </c>
      <c r="AN63" s="15" t="n">
        <v>0.75</v>
      </c>
      <c r="AO63" s="15" t="n">
        <v>0.7534722222222222</v>
      </c>
      <c r="AP63" s="15" t="n">
        <v>0.7513888888888889</v>
      </c>
      <c r="AQ63" s="15" t="n">
        <v>0.7604166666666666</v>
      </c>
      <c r="AR63" s="15" t="n">
        <v>0.7604166666666666</v>
      </c>
      <c r="AS63" s="15" t="n">
        <v>0.7618055555555555</v>
      </c>
      <c r="AT63" s="15" t="n">
        <v>0.7597222222222222</v>
      </c>
      <c r="AU63" s="15" t="n">
        <v>0.7569444444444444</v>
      </c>
      <c r="AV63" s="15" t="n">
        <v>0.7583333333333333</v>
      </c>
      <c r="AW63" s="15" t="n">
        <v>0.7611111111111111</v>
      </c>
      <c r="AX63" s="15" t="n">
        <v>0.7715277777777778</v>
      </c>
    </row>
    <row r="64">
      <c r="A64" s="14" t="n">
        <v>46083</v>
      </c>
      <c r="B64" s="15" t="n">
        <v>0.7256944444444444</v>
      </c>
      <c r="C64" s="15" t="n">
        <v>0.7131944444444445</v>
      </c>
      <c r="D64" s="15" t="n">
        <v>0.7284722222222222</v>
      </c>
      <c r="E64" s="15" t="n">
        <v>0.7277777777777777</v>
      </c>
      <c r="F64" s="15" t="n">
        <v>0.7291666666666666</v>
      </c>
      <c r="G64" s="15" t="n">
        <v>0.7305555555555555</v>
      </c>
      <c r="H64" s="15" t="n">
        <v>0.7305555555555555</v>
      </c>
      <c r="I64" s="15" t="n">
        <v>0.7305555555555555</v>
      </c>
      <c r="J64" s="15" t="n">
        <v>0.73125</v>
      </c>
      <c r="K64" s="15" t="n">
        <v>0.7333333333333333</v>
      </c>
      <c r="L64" s="15" t="n">
        <v>0.7354166666666667</v>
      </c>
      <c r="M64" s="15" t="n">
        <v>0.7340277777777777</v>
      </c>
      <c r="N64" s="15" t="n">
        <v>0.7326388888888888</v>
      </c>
      <c r="O64" s="15" t="n">
        <v>0.7340277777777777</v>
      </c>
      <c r="P64" s="15" t="n">
        <v>0.73125</v>
      </c>
      <c r="Q64" s="15" t="n">
        <v>0.7340277777777777</v>
      </c>
      <c r="R64" s="15" t="n">
        <v>0.7347222222222223</v>
      </c>
      <c r="S64" s="15" t="n">
        <v>0.7402777777777778</v>
      </c>
      <c r="T64" s="15" t="n">
        <v>0.7416666666666667</v>
      </c>
      <c r="U64" s="15" t="n">
        <v>0.74375</v>
      </c>
      <c r="V64" s="15" t="n">
        <v>0.7368055555555556</v>
      </c>
      <c r="W64" s="15" t="n">
        <v>0.7375</v>
      </c>
      <c r="X64" s="15" t="n">
        <v>0.7423611111111111</v>
      </c>
      <c r="Y64" s="15" t="n">
        <v>0.7381944444444445</v>
      </c>
      <c r="Z64" s="15" t="n">
        <v>0.7416666666666667</v>
      </c>
      <c r="AA64" s="15" t="n">
        <v>0.7430555555555556</v>
      </c>
      <c r="AB64" s="15" t="n">
        <v>0.7451388888888889</v>
      </c>
      <c r="AC64" s="15" t="n">
        <v>0.7451388888888889</v>
      </c>
      <c r="AD64" s="15" t="n">
        <v>0.7458333333333333</v>
      </c>
      <c r="AE64" s="15" t="n">
        <v>0.7472222222222222</v>
      </c>
      <c r="AF64" s="15" t="n">
        <v>0.7451388888888889</v>
      </c>
      <c r="AG64" s="15" t="n">
        <v>0.7472222222222222</v>
      </c>
      <c r="AH64" s="15" t="n">
        <v>0.7493055555555556</v>
      </c>
      <c r="AI64" s="15" t="n">
        <v>0.7527777777777778</v>
      </c>
      <c r="AJ64" s="15" t="n">
        <v>0.7506944444444444</v>
      </c>
      <c r="AK64" s="15" t="n">
        <v>0.7548611111111111</v>
      </c>
      <c r="AL64" s="15" t="n">
        <v>0.7576388888888889</v>
      </c>
      <c r="AM64" s="15" t="n">
        <v>0.7493055555555556</v>
      </c>
      <c r="AN64" s="15" t="n">
        <v>0.75</v>
      </c>
      <c r="AO64" s="15" t="n">
        <v>0.7541666666666667</v>
      </c>
      <c r="AP64" s="15" t="n">
        <v>0.7520833333333333</v>
      </c>
      <c r="AQ64" s="15" t="n">
        <v>0.7611111111111111</v>
      </c>
      <c r="AR64" s="15" t="n">
        <v>0.7611111111111111</v>
      </c>
      <c r="AS64" s="15" t="n">
        <v>0.7625</v>
      </c>
      <c r="AT64" s="15" t="n">
        <v>0.7604166666666666</v>
      </c>
      <c r="AU64" s="15" t="n">
        <v>0.7576388888888889</v>
      </c>
      <c r="AV64" s="15" t="n">
        <v>0.7590277777777777</v>
      </c>
      <c r="AW64" s="15" t="n">
        <v>0.7611111111111111</v>
      </c>
      <c r="AX64" s="15" t="n">
        <v>0.7715277777777778</v>
      </c>
    </row>
    <row r="65">
      <c r="A65" s="14" t="n">
        <v>46084</v>
      </c>
      <c r="B65" s="15" t="n">
        <v>0.7263888888888889</v>
      </c>
      <c r="C65" s="15" t="n">
        <v>0.7145833333333333</v>
      </c>
      <c r="D65" s="15" t="n">
        <v>0.7291666666666666</v>
      </c>
      <c r="E65" s="15" t="n">
        <v>0.7284722222222222</v>
      </c>
      <c r="F65" s="15" t="n">
        <v>0.7298611111111111</v>
      </c>
      <c r="G65" s="15" t="n">
        <v>0.73125</v>
      </c>
      <c r="H65" s="15" t="n">
        <v>0.73125</v>
      </c>
      <c r="I65" s="15" t="n">
        <v>0.73125</v>
      </c>
      <c r="J65" s="15" t="n">
        <v>0.7319444444444444</v>
      </c>
      <c r="K65" s="15" t="n">
        <v>0.7333333333333333</v>
      </c>
      <c r="L65" s="15" t="n">
        <v>0.7361111111111112</v>
      </c>
      <c r="M65" s="15" t="n">
        <v>0.7347222222222223</v>
      </c>
      <c r="N65" s="15" t="n">
        <v>0.7333333333333333</v>
      </c>
      <c r="O65" s="15" t="n">
        <v>0.7347222222222223</v>
      </c>
      <c r="P65" s="15" t="n">
        <v>0.73125</v>
      </c>
      <c r="Q65" s="15" t="n">
        <v>0.7347222222222223</v>
      </c>
      <c r="R65" s="15" t="n">
        <v>0.7354166666666667</v>
      </c>
      <c r="S65" s="15" t="n">
        <v>0.7409722222222223</v>
      </c>
      <c r="T65" s="15" t="n">
        <v>0.7423611111111111</v>
      </c>
      <c r="U65" s="15" t="n">
        <v>0.74375</v>
      </c>
      <c r="V65" s="15" t="n">
        <v>0.7375</v>
      </c>
      <c r="W65" s="15" t="n">
        <v>0.7381944444444445</v>
      </c>
      <c r="X65" s="15" t="n">
        <v>0.7430555555555556</v>
      </c>
      <c r="Y65" s="15" t="n">
        <v>0.7388888888888889</v>
      </c>
      <c r="Z65" s="15" t="n">
        <v>0.7423611111111111</v>
      </c>
      <c r="AA65" s="15" t="n">
        <v>0.74375</v>
      </c>
      <c r="AB65" s="15" t="n">
        <v>0.7458333333333333</v>
      </c>
      <c r="AC65" s="15" t="n">
        <v>0.7458333333333333</v>
      </c>
      <c r="AD65" s="15" t="n">
        <v>0.7465277777777778</v>
      </c>
      <c r="AE65" s="15" t="n">
        <v>0.7479166666666667</v>
      </c>
      <c r="AF65" s="15" t="n">
        <v>0.7458333333333333</v>
      </c>
      <c r="AG65" s="15" t="n">
        <v>0.7479166666666667</v>
      </c>
      <c r="AH65" s="15" t="n">
        <v>0.75</v>
      </c>
      <c r="AI65" s="15" t="n">
        <v>0.7534722222222222</v>
      </c>
      <c r="AJ65" s="15" t="n">
        <v>0.7513888888888889</v>
      </c>
      <c r="AK65" s="15" t="n">
        <v>0.7555555555555555</v>
      </c>
      <c r="AL65" s="15" t="n">
        <v>0.7583333333333333</v>
      </c>
      <c r="AM65" s="15" t="n">
        <v>0.7493055555555556</v>
      </c>
      <c r="AN65" s="15" t="n">
        <v>0.7506944444444444</v>
      </c>
      <c r="AO65" s="15" t="n">
        <v>0.7548611111111111</v>
      </c>
      <c r="AP65" s="15" t="n">
        <v>0.7527777777777778</v>
      </c>
      <c r="AQ65" s="15" t="n">
        <v>0.7611111111111111</v>
      </c>
      <c r="AR65" s="15" t="n">
        <v>0.7618055555555555</v>
      </c>
      <c r="AS65" s="15" t="n">
        <v>0.7631944444444444</v>
      </c>
      <c r="AT65" s="15" t="n">
        <v>0.7611111111111111</v>
      </c>
      <c r="AU65" s="15" t="n">
        <v>0.7583333333333333</v>
      </c>
      <c r="AV65" s="15" t="n">
        <v>0.7590277777777777</v>
      </c>
      <c r="AW65" s="15" t="n">
        <v>0.7618055555555555</v>
      </c>
      <c r="AX65" s="15" t="n">
        <v>0.7722222222222223</v>
      </c>
    </row>
    <row r="66">
      <c r="A66" s="14" t="n">
        <v>46085</v>
      </c>
      <c r="B66" s="15" t="n">
        <v>0.7270833333333333</v>
      </c>
      <c r="C66" s="15" t="n">
        <v>0.7152777777777778</v>
      </c>
      <c r="D66" s="15" t="n">
        <v>0.7298611111111111</v>
      </c>
      <c r="E66" s="15" t="n">
        <v>0.7291666666666666</v>
      </c>
      <c r="F66" s="15" t="n">
        <v>0.7305555555555555</v>
      </c>
      <c r="G66" s="15" t="n">
        <v>0.7319444444444444</v>
      </c>
      <c r="H66" s="15" t="n">
        <v>0.7319444444444444</v>
      </c>
      <c r="I66" s="15" t="n">
        <v>0.7319444444444444</v>
      </c>
      <c r="J66" s="15" t="n">
        <v>0.7326388888888888</v>
      </c>
      <c r="K66" s="15" t="n">
        <v>0.7340277777777777</v>
      </c>
      <c r="L66" s="15" t="n">
        <v>0.7368055555555556</v>
      </c>
      <c r="M66" s="15" t="n">
        <v>0.7354166666666667</v>
      </c>
      <c r="N66" s="15" t="n">
        <v>0.7340277777777777</v>
      </c>
      <c r="O66" s="15" t="n">
        <v>0.7354166666666667</v>
      </c>
      <c r="P66" s="15" t="n">
        <v>0.7319444444444444</v>
      </c>
      <c r="Q66" s="15" t="n">
        <v>0.7354166666666667</v>
      </c>
      <c r="R66" s="15" t="n">
        <v>0.7361111111111112</v>
      </c>
      <c r="S66" s="15" t="n">
        <v>0.7416666666666667</v>
      </c>
      <c r="T66" s="15" t="n">
        <v>0.7430555555555556</v>
      </c>
      <c r="U66" s="15" t="n">
        <v>0.7444444444444445</v>
      </c>
      <c r="V66" s="15" t="n">
        <v>0.7381944444444445</v>
      </c>
      <c r="W66" s="15" t="n">
        <v>0.7388888888888889</v>
      </c>
      <c r="X66" s="15" t="n">
        <v>0.74375</v>
      </c>
      <c r="Y66" s="15" t="n">
        <v>0.7388888888888889</v>
      </c>
      <c r="Z66" s="15" t="n">
        <v>0.7430555555555556</v>
      </c>
      <c r="AA66" s="15" t="n">
        <v>0.7444444444444445</v>
      </c>
      <c r="AB66" s="15" t="n">
        <v>0.7458333333333333</v>
      </c>
      <c r="AC66" s="15" t="n">
        <v>0.7465277777777778</v>
      </c>
      <c r="AD66" s="15" t="n">
        <v>0.7472222222222222</v>
      </c>
      <c r="AE66" s="15" t="n">
        <v>0.7479166666666667</v>
      </c>
      <c r="AF66" s="15" t="n">
        <v>0.7465277777777778</v>
      </c>
      <c r="AG66" s="15" t="n">
        <v>0.7486111111111111</v>
      </c>
      <c r="AH66" s="15" t="n">
        <v>0.7506944444444444</v>
      </c>
      <c r="AI66" s="15" t="n">
        <v>0.7534722222222222</v>
      </c>
      <c r="AJ66" s="15" t="n">
        <v>0.7513888888888889</v>
      </c>
      <c r="AK66" s="15" t="n">
        <v>0.75625</v>
      </c>
      <c r="AL66" s="15" t="n">
        <v>0.7590277777777777</v>
      </c>
      <c r="AM66" s="15" t="n">
        <v>0.75</v>
      </c>
      <c r="AN66" s="15" t="n">
        <v>0.7513888888888889</v>
      </c>
      <c r="AO66" s="15" t="n">
        <v>0.7555555555555555</v>
      </c>
      <c r="AP66" s="15" t="n">
        <v>0.7534722222222222</v>
      </c>
      <c r="AQ66" s="15" t="n">
        <v>0.7618055555555555</v>
      </c>
      <c r="AR66" s="15" t="n">
        <v>0.7625</v>
      </c>
      <c r="AS66" s="15" t="n">
        <v>0.7638888888888888</v>
      </c>
      <c r="AT66" s="15" t="n">
        <v>0.7611111111111111</v>
      </c>
      <c r="AU66" s="15" t="n">
        <v>0.7590277777777777</v>
      </c>
      <c r="AV66" s="15" t="n">
        <v>0.7597222222222222</v>
      </c>
      <c r="AW66" s="15" t="n">
        <v>0.7625</v>
      </c>
      <c r="AX66" s="15" t="n">
        <v>0.7722222222222223</v>
      </c>
    </row>
    <row r="67">
      <c r="A67" s="14" t="n">
        <v>46086</v>
      </c>
      <c r="B67" s="15" t="n">
        <v>0.7277777777777777</v>
      </c>
      <c r="C67" s="15" t="n">
        <v>0.7159722222222222</v>
      </c>
      <c r="D67" s="15" t="n">
        <v>0.7305555555555555</v>
      </c>
      <c r="E67" s="15" t="n">
        <v>0.7298611111111111</v>
      </c>
      <c r="F67" s="15" t="n">
        <v>0.73125</v>
      </c>
      <c r="G67" s="15" t="n">
        <v>0.7326388888888888</v>
      </c>
      <c r="H67" s="15" t="n">
        <v>0.7326388888888888</v>
      </c>
      <c r="I67" s="15" t="n">
        <v>0.7326388888888888</v>
      </c>
      <c r="J67" s="15" t="n">
        <v>0.7333333333333333</v>
      </c>
      <c r="K67" s="15" t="n">
        <v>0.7347222222222223</v>
      </c>
      <c r="L67" s="15" t="n">
        <v>0.7375</v>
      </c>
      <c r="M67" s="15" t="n">
        <v>0.7361111111111112</v>
      </c>
      <c r="N67" s="15" t="n">
        <v>0.7347222222222223</v>
      </c>
      <c r="O67" s="15" t="n">
        <v>0.7354166666666667</v>
      </c>
      <c r="P67" s="15" t="n">
        <v>0.7319444444444444</v>
      </c>
      <c r="Q67" s="15" t="n">
        <v>0.7361111111111112</v>
      </c>
      <c r="R67" s="15" t="n">
        <v>0.7368055555555556</v>
      </c>
      <c r="S67" s="15" t="n">
        <v>0.7423611111111111</v>
      </c>
      <c r="T67" s="15" t="n">
        <v>0.74375</v>
      </c>
      <c r="U67" s="15" t="n">
        <v>0.7451388888888889</v>
      </c>
      <c r="V67" s="15" t="n">
        <v>0.7388888888888889</v>
      </c>
      <c r="W67" s="15" t="n">
        <v>0.7395833333333334</v>
      </c>
      <c r="X67" s="15" t="n">
        <v>0.74375</v>
      </c>
      <c r="Y67" s="15" t="n">
        <v>0.7395833333333334</v>
      </c>
      <c r="Z67" s="15" t="n">
        <v>0.74375</v>
      </c>
      <c r="AA67" s="15" t="n">
        <v>0.7451388888888889</v>
      </c>
      <c r="AB67" s="15" t="n">
        <v>0.7465277777777778</v>
      </c>
      <c r="AC67" s="15" t="n">
        <v>0.7472222222222222</v>
      </c>
      <c r="AD67" s="15" t="n">
        <v>0.7479166666666667</v>
      </c>
      <c r="AE67" s="15" t="n">
        <v>0.7486111111111111</v>
      </c>
      <c r="AF67" s="15" t="n">
        <v>0.7472222222222222</v>
      </c>
      <c r="AG67" s="15" t="n">
        <v>0.7493055555555556</v>
      </c>
      <c r="AH67" s="15" t="n">
        <v>0.7513888888888889</v>
      </c>
      <c r="AI67" s="15" t="n">
        <v>0.7541666666666667</v>
      </c>
      <c r="AJ67" s="15" t="n">
        <v>0.7520833333333333</v>
      </c>
      <c r="AK67" s="15" t="n">
        <v>0.75625</v>
      </c>
      <c r="AL67" s="15" t="n">
        <v>0.7590277777777777</v>
      </c>
      <c r="AM67" s="15" t="n">
        <v>0.7506944444444444</v>
      </c>
      <c r="AN67" s="15" t="n">
        <v>0.7520833333333333</v>
      </c>
      <c r="AO67" s="15" t="n">
        <v>0.7555555555555555</v>
      </c>
      <c r="AP67" s="15" t="n">
        <v>0.7541666666666667</v>
      </c>
      <c r="AQ67" s="15" t="n">
        <v>0.7625</v>
      </c>
      <c r="AR67" s="15" t="n">
        <v>0.7631944444444444</v>
      </c>
      <c r="AS67" s="15" t="n">
        <v>0.7645833333333333</v>
      </c>
      <c r="AT67" s="15" t="n">
        <v>0.7618055555555555</v>
      </c>
      <c r="AU67" s="15" t="n">
        <v>0.7590277777777777</v>
      </c>
      <c r="AV67" s="15" t="n">
        <v>0.7604166666666666</v>
      </c>
      <c r="AW67" s="15" t="n">
        <v>0.7631944444444444</v>
      </c>
      <c r="AX67" s="15" t="n">
        <v>0.7729166666666667</v>
      </c>
    </row>
    <row r="68">
      <c r="A68" s="14" t="n">
        <v>46087</v>
      </c>
      <c r="B68" s="15" t="n">
        <v>0.7284722222222222</v>
      </c>
      <c r="C68" s="15" t="n">
        <v>0.7166666666666667</v>
      </c>
      <c r="D68" s="15" t="n">
        <v>0.73125</v>
      </c>
      <c r="E68" s="15" t="n">
        <v>0.7305555555555555</v>
      </c>
      <c r="F68" s="15" t="n">
        <v>0.7319444444444444</v>
      </c>
      <c r="G68" s="15" t="n">
        <v>0.7340277777777777</v>
      </c>
      <c r="H68" s="15" t="n">
        <v>0.7333333333333333</v>
      </c>
      <c r="I68" s="15" t="n">
        <v>0.7333333333333333</v>
      </c>
      <c r="J68" s="15" t="n">
        <v>0.7340277777777777</v>
      </c>
      <c r="K68" s="15" t="n">
        <v>0.7354166666666667</v>
      </c>
      <c r="L68" s="15" t="n">
        <v>0.7381944444444445</v>
      </c>
      <c r="M68" s="15" t="n">
        <v>0.7368055555555556</v>
      </c>
      <c r="N68" s="15" t="n">
        <v>0.7354166666666667</v>
      </c>
      <c r="O68" s="15" t="n">
        <v>0.7361111111111112</v>
      </c>
      <c r="P68" s="15" t="n">
        <v>0.7326388888888888</v>
      </c>
      <c r="Q68" s="15" t="n">
        <v>0.7368055555555556</v>
      </c>
      <c r="R68" s="15" t="n">
        <v>0.7375</v>
      </c>
      <c r="S68" s="15" t="n">
        <v>0.7430555555555556</v>
      </c>
      <c r="T68" s="15" t="n">
        <v>0.7444444444444445</v>
      </c>
      <c r="U68" s="15" t="n">
        <v>0.7458333333333333</v>
      </c>
      <c r="V68" s="15" t="n">
        <v>0.7395833333333334</v>
      </c>
      <c r="W68" s="15" t="n">
        <v>0.7402777777777778</v>
      </c>
      <c r="X68" s="15" t="n">
        <v>0.7444444444444445</v>
      </c>
      <c r="Y68" s="15" t="n">
        <v>0.7402777777777778</v>
      </c>
      <c r="Z68" s="15" t="n">
        <v>0.7444444444444445</v>
      </c>
      <c r="AA68" s="15" t="n">
        <v>0.7458333333333333</v>
      </c>
      <c r="AB68" s="15" t="n">
        <v>0.7472222222222222</v>
      </c>
      <c r="AC68" s="15" t="n">
        <v>0.7479166666666667</v>
      </c>
      <c r="AD68" s="15" t="n">
        <v>0.7486111111111111</v>
      </c>
      <c r="AE68" s="15" t="n">
        <v>0.7493055555555556</v>
      </c>
      <c r="AF68" s="15" t="n">
        <v>0.7479166666666667</v>
      </c>
      <c r="AG68" s="15" t="n">
        <v>0.7493055555555556</v>
      </c>
      <c r="AH68" s="15" t="n">
        <v>0.7513888888888889</v>
      </c>
      <c r="AI68" s="15" t="n">
        <v>0.7548611111111111</v>
      </c>
      <c r="AJ68" s="15" t="n">
        <v>0.7527777777777778</v>
      </c>
      <c r="AK68" s="15" t="n">
        <v>0.7569444444444444</v>
      </c>
      <c r="AL68" s="15" t="n">
        <v>0.7597222222222222</v>
      </c>
      <c r="AM68" s="15" t="n">
        <v>0.7513888888888889</v>
      </c>
      <c r="AN68" s="15" t="n">
        <v>0.7527777777777778</v>
      </c>
      <c r="AO68" s="15" t="n">
        <v>0.75625</v>
      </c>
      <c r="AP68" s="15" t="n">
        <v>0.7541666666666667</v>
      </c>
      <c r="AQ68" s="15" t="n">
        <v>0.7631944444444444</v>
      </c>
      <c r="AR68" s="15" t="n">
        <v>0.7631944444444444</v>
      </c>
      <c r="AS68" s="15" t="n">
        <v>0.7645833333333333</v>
      </c>
      <c r="AT68" s="15" t="n">
        <v>0.7625</v>
      </c>
      <c r="AU68" s="15" t="n">
        <v>0.7597222222222222</v>
      </c>
      <c r="AV68" s="15" t="n">
        <v>0.7611111111111111</v>
      </c>
      <c r="AW68" s="15" t="n">
        <v>0.7631944444444444</v>
      </c>
      <c r="AX68" s="15" t="n">
        <v>0.7729166666666667</v>
      </c>
    </row>
    <row r="69">
      <c r="A69" s="14" t="n">
        <v>46088</v>
      </c>
      <c r="B69" s="15" t="n">
        <v>0.7298611111111111</v>
      </c>
      <c r="C69" s="15" t="n">
        <v>0.7180555555555556</v>
      </c>
      <c r="D69" s="15" t="n">
        <v>0.7326388888888888</v>
      </c>
      <c r="E69" s="15" t="n">
        <v>0.73125</v>
      </c>
      <c r="F69" s="15" t="n">
        <v>0.7326388888888888</v>
      </c>
      <c r="G69" s="15" t="n">
        <v>0.7347222222222223</v>
      </c>
      <c r="H69" s="15" t="n">
        <v>0.7340277777777777</v>
      </c>
      <c r="I69" s="15" t="n">
        <v>0.7340277777777777</v>
      </c>
      <c r="J69" s="15" t="n">
        <v>0.7347222222222223</v>
      </c>
      <c r="K69" s="15" t="n">
        <v>0.7361111111111112</v>
      </c>
      <c r="L69" s="15" t="n">
        <v>0.7388888888888889</v>
      </c>
      <c r="M69" s="15" t="n">
        <v>0.7368055555555556</v>
      </c>
      <c r="N69" s="15" t="n">
        <v>0.7361111111111112</v>
      </c>
      <c r="O69" s="15" t="n">
        <v>0.7368055555555556</v>
      </c>
      <c r="P69" s="15" t="n">
        <v>0.7326388888888888</v>
      </c>
      <c r="Q69" s="15" t="n">
        <v>0.7375</v>
      </c>
      <c r="R69" s="15" t="n">
        <v>0.7381944444444445</v>
      </c>
      <c r="S69" s="15" t="n">
        <v>0.74375</v>
      </c>
      <c r="T69" s="15" t="n">
        <v>0.7451388888888889</v>
      </c>
      <c r="U69" s="15" t="n">
        <v>0.7465277777777778</v>
      </c>
      <c r="V69" s="15" t="n">
        <v>0.7402777777777778</v>
      </c>
      <c r="W69" s="15" t="n">
        <v>0.7409722222222223</v>
      </c>
      <c r="X69" s="15" t="n">
        <v>0.7451388888888889</v>
      </c>
      <c r="Y69" s="15" t="n">
        <v>0.7409722222222223</v>
      </c>
      <c r="Z69" s="15" t="n">
        <v>0.7451388888888889</v>
      </c>
      <c r="AA69" s="15" t="n">
        <v>0.7465277777777778</v>
      </c>
      <c r="AB69" s="15" t="n">
        <v>0.7479166666666667</v>
      </c>
      <c r="AC69" s="15" t="n">
        <v>0.7486111111111111</v>
      </c>
      <c r="AD69" s="15" t="n">
        <v>0.7493055555555556</v>
      </c>
      <c r="AE69" s="15" t="n">
        <v>0.75</v>
      </c>
      <c r="AF69" s="15" t="n">
        <v>0.7479166666666667</v>
      </c>
      <c r="AG69" s="15" t="n">
        <v>0.75</v>
      </c>
      <c r="AH69" s="15" t="n">
        <v>0.7520833333333333</v>
      </c>
      <c r="AI69" s="15" t="n">
        <v>0.7555555555555555</v>
      </c>
      <c r="AJ69" s="15" t="n">
        <v>0.7534722222222222</v>
      </c>
      <c r="AK69" s="15" t="n">
        <v>0.7576388888888889</v>
      </c>
      <c r="AL69" s="15" t="n">
        <v>0.7604166666666666</v>
      </c>
      <c r="AM69" s="15" t="n">
        <v>0.7520833333333333</v>
      </c>
      <c r="AN69" s="15" t="n">
        <v>0.7534722222222222</v>
      </c>
      <c r="AO69" s="15" t="n">
        <v>0.7569444444444444</v>
      </c>
      <c r="AP69" s="15" t="n">
        <v>0.7548611111111111</v>
      </c>
      <c r="AQ69" s="15" t="n">
        <v>0.7638888888888888</v>
      </c>
      <c r="AR69" s="15" t="n">
        <v>0.7638888888888888</v>
      </c>
      <c r="AS69" s="15" t="n">
        <v>0.7652777777777777</v>
      </c>
      <c r="AT69" s="15" t="n">
        <v>0.7631944444444444</v>
      </c>
      <c r="AU69" s="15" t="n">
        <v>0.7604166666666666</v>
      </c>
      <c r="AV69" s="15" t="n">
        <v>0.7611111111111111</v>
      </c>
      <c r="AW69" s="15" t="n">
        <v>0.7638888888888888</v>
      </c>
      <c r="AX69" s="15" t="n">
        <v>0.7736111111111111</v>
      </c>
    </row>
    <row r="70">
      <c r="A70" s="14" t="n">
        <v>46089</v>
      </c>
      <c r="B70" s="15" t="n">
        <v>0.7305555555555555</v>
      </c>
      <c r="C70" s="15" t="n">
        <v>0.71875</v>
      </c>
      <c r="D70" s="15" t="n">
        <v>0.7333333333333333</v>
      </c>
      <c r="E70" s="15" t="n">
        <v>0.7326388888888888</v>
      </c>
      <c r="F70" s="15" t="n">
        <v>0.7333333333333333</v>
      </c>
      <c r="G70" s="15" t="n">
        <v>0.7354166666666667</v>
      </c>
      <c r="H70" s="15" t="n">
        <v>0.7347222222222223</v>
      </c>
      <c r="I70" s="15" t="n">
        <v>0.7347222222222223</v>
      </c>
      <c r="J70" s="15" t="n">
        <v>0.7354166666666667</v>
      </c>
      <c r="K70" s="15" t="n">
        <v>0.7368055555555556</v>
      </c>
      <c r="L70" s="15" t="n">
        <v>0.7388888888888889</v>
      </c>
      <c r="M70" s="15" t="n">
        <v>0.7375</v>
      </c>
      <c r="N70" s="15" t="n">
        <v>0.7368055555555556</v>
      </c>
      <c r="O70" s="15" t="n">
        <v>0.7375</v>
      </c>
      <c r="P70" s="15" t="n">
        <v>0.7333333333333333</v>
      </c>
      <c r="Q70" s="15" t="n">
        <v>0.7381944444444445</v>
      </c>
      <c r="R70" s="15" t="n">
        <v>0.7388888888888889</v>
      </c>
      <c r="S70" s="15" t="n">
        <v>0.7444444444444445</v>
      </c>
      <c r="T70" s="15" t="n">
        <v>0.7458333333333333</v>
      </c>
      <c r="U70" s="15" t="n">
        <v>0.7472222222222222</v>
      </c>
      <c r="V70" s="15" t="n">
        <v>0.7409722222222223</v>
      </c>
      <c r="W70" s="15" t="n">
        <v>0.7416666666666667</v>
      </c>
      <c r="X70" s="15" t="n">
        <v>0.7458333333333333</v>
      </c>
      <c r="Y70" s="15" t="n">
        <v>0.7416666666666667</v>
      </c>
      <c r="Z70" s="15" t="n">
        <v>0.7458333333333333</v>
      </c>
      <c r="AA70" s="15" t="n">
        <v>0.7465277777777778</v>
      </c>
      <c r="AB70" s="15" t="n">
        <v>0.7486111111111111</v>
      </c>
      <c r="AC70" s="15" t="n">
        <v>0.7486111111111111</v>
      </c>
      <c r="AD70" s="15" t="n">
        <v>0.75</v>
      </c>
      <c r="AE70" s="15" t="n">
        <v>0.7506944444444444</v>
      </c>
      <c r="AF70" s="15" t="n">
        <v>0.7486111111111111</v>
      </c>
      <c r="AG70" s="15" t="n">
        <v>0.7506944444444444</v>
      </c>
      <c r="AH70" s="15" t="n">
        <v>0.7527777777777778</v>
      </c>
      <c r="AI70" s="15" t="n">
        <v>0.75625</v>
      </c>
      <c r="AJ70" s="15" t="n">
        <v>0.7541666666666667</v>
      </c>
      <c r="AK70" s="15" t="n">
        <v>0.7583333333333333</v>
      </c>
      <c r="AL70" s="15" t="n">
        <v>0.7611111111111111</v>
      </c>
      <c r="AM70" s="15" t="n">
        <v>0.7527777777777778</v>
      </c>
      <c r="AN70" s="15" t="n">
        <v>0.7534722222222222</v>
      </c>
      <c r="AO70" s="15" t="n">
        <v>0.7576388888888889</v>
      </c>
      <c r="AP70" s="15" t="n">
        <v>0.7555555555555555</v>
      </c>
      <c r="AQ70" s="15" t="n">
        <v>0.7638888888888888</v>
      </c>
      <c r="AR70" s="15" t="n">
        <v>0.7645833333333333</v>
      </c>
      <c r="AS70" s="15" t="n">
        <v>0.7659722222222223</v>
      </c>
      <c r="AT70" s="15" t="n">
        <v>0.7638888888888888</v>
      </c>
      <c r="AU70" s="15" t="n">
        <v>0.7611111111111111</v>
      </c>
      <c r="AV70" s="15" t="n">
        <v>0.7618055555555555</v>
      </c>
      <c r="AW70" s="15" t="n">
        <v>0.7645833333333333</v>
      </c>
      <c r="AX70" s="15" t="n">
        <v>0.7736111111111111</v>
      </c>
    </row>
    <row r="71">
      <c r="A71" s="14" t="n">
        <v>46090</v>
      </c>
      <c r="B71" s="15" t="n">
        <v>0.73125</v>
      </c>
      <c r="C71" s="15" t="n">
        <v>0.7194444444444444</v>
      </c>
      <c r="D71" s="15" t="n">
        <v>0.7340277777777777</v>
      </c>
      <c r="E71" s="15" t="n">
        <v>0.7333333333333333</v>
      </c>
      <c r="F71" s="15" t="n">
        <v>0.7340277777777777</v>
      </c>
      <c r="G71" s="15" t="n">
        <v>0.7361111111111112</v>
      </c>
      <c r="H71" s="15" t="n">
        <v>0.7354166666666667</v>
      </c>
      <c r="I71" s="15" t="n">
        <v>0.7354166666666667</v>
      </c>
      <c r="J71" s="15" t="n">
        <v>0.7361111111111112</v>
      </c>
      <c r="K71" s="15" t="n">
        <v>0.7375</v>
      </c>
      <c r="L71" s="15" t="n">
        <v>0.7395833333333334</v>
      </c>
      <c r="M71" s="15" t="n">
        <v>0.7381944444444445</v>
      </c>
      <c r="N71" s="15" t="n">
        <v>0.7375</v>
      </c>
      <c r="O71" s="15" t="n">
        <v>0.7381944444444445</v>
      </c>
      <c r="P71" s="15" t="n">
        <v>0.7340277777777777</v>
      </c>
      <c r="Q71" s="15" t="n">
        <v>0.7381944444444445</v>
      </c>
      <c r="R71" s="15" t="n">
        <v>0.7395833333333334</v>
      </c>
      <c r="S71" s="15" t="n">
        <v>0.7451388888888889</v>
      </c>
      <c r="T71" s="15" t="n">
        <v>0.7465277777777778</v>
      </c>
      <c r="U71" s="15" t="n">
        <v>0.7479166666666667</v>
      </c>
      <c r="V71" s="15" t="n">
        <v>0.7416666666666667</v>
      </c>
      <c r="W71" s="15" t="n">
        <v>0.7423611111111111</v>
      </c>
      <c r="X71" s="15" t="n">
        <v>0.7465277777777778</v>
      </c>
      <c r="Y71" s="15" t="n">
        <v>0.7423611111111111</v>
      </c>
      <c r="Z71" s="15" t="n">
        <v>0.7465277777777778</v>
      </c>
      <c r="AA71" s="15" t="n">
        <v>0.7472222222222222</v>
      </c>
      <c r="AB71" s="15" t="n">
        <v>0.7493055555555556</v>
      </c>
      <c r="AC71" s="15" t="n">
        <v>0.7493055555555556</v>
      </c>
      <c r="AD71" s="15" t="n">
        <v>0.75</v>
      </c>
      <c r="AE71" s="15" t="n">
        <v>0.7513888888888889</v>
      </c>
      <c r="AF71" s="15" t="n">
        <v>0.7493055555555556</v>
      </c>
      <c r="AG71" s="15" t="n">
        <v>0.7513888888888889</v>
      </c>
      <c r="AH71" s="15" t="n">
        <v>0.7534722222222222</v>
      </c>
      <c r="AI71" s="15" t="n">
        <v>0.7569444444444444</v>
      </c>
      <c r="AJ71" s="15" t="n">
        <v>0.7548611111111111</v>
      </c>
      <c r="AK71" s="15" t="n">
        <v>0.7590277777777777</v>
      </c>
      <c r="AL71" s="15" t="n">
        <v>0.7618055555555555</v>
      </c>
      <c r="AM71" s="15" t="n">
        <v>0.7527777777777778</v>
      </c>
      <c r="AN71" s="15" t="n">
        <v>0.7541666666666667</v>
      </c>
      <c r="AO71" s="15" t="n">
        <v>0.7583333333333333</v>
      </c>
      <c r="AP71" s="15" t="n">
        <v>0.75625</v>
      </c>
      <c r="AQ71" s="15" t="n">
        <v>0.7645833333333333</v>
      </c>
      <c r="AR71" s="15" t="n">
        <v>0.7652777777777777</v>
      </c>
      <c r="AS71" s="15" t="n">
        <v>0.7666666666666667</v>
      </c>
      <c r="AT71" s="15" t="n">
        <v>0.7638888888888888</v>
      </c>
      <c r="AU71" s="15" t="n">
        <v>0.7611111111111111</v>
      </c>
      <c r="AV71" s="15" t="n">
        <v>0.7625</v>
      </c>
      <c r="AW71" s="15" t="n">
        <v>0.7645833333333333</v>
      </c>
      <c r="AX71" s="15" t="n">
        <v>0.7743055555555556</v>
      </c>
    </row>
    <row r="72">
      <c r="A72" s="14" t="n">
        <v>46091</v>
      </c>
      <c r="B72" s="15" t="n">
        <v>0.7319444444444444</v>
      </c>
      <c r="C72" s="15" t="n">
        <v>0.7201388888888889</v>
      </c>
      <c r="D72" s="15" t="n">
        <v>0.7347222222222223</v>
      </c>
      <c r="E72" s="15" t="n">
        <v>0.7340277777777777</v>
      </c>
      <c r="F72" s="15" t="n">
        <v>0.7347222222222223</v>
      </c>
      <c r="G72" s="15" t="n">
        <v>0.7368055555555556</v>
      </c>
      <c r="H72" s="15" t="n">
        <v>0.7361111111111112</v>
      </c>
      <c r="I72" s="15" t="n">
        <v>0.7361111111111112</v>
      </c>
      <c r="J72" s="15" t="n">
        <v>0.7368055555555556</v>
      </c>
      <c r="K72" s="15" t="n">
        <v>0.7381944444444445</v>
      </c>
      <c r="L72" s="15" t="n">
        <v>0.7402777777777778</v>
      </c>
      <c r="M72" s="15" t="n">
        <v>0.7388888888888889</v>
      </c>
      <c r="N72" s="15" t="n">
        <v>0.7375</v>
      </c>
      <c r="O72" s="15" t="n">
        <v>0.7388888888888889</v>
      </c>
      <c r="P72" s="15" t="n">
        <v>0.7340277777777777</v>
      </c>
      <c r="Q72" s="15" t="n">
        <v>0.7388888888888889</v>
      </c>
      <c r="R72" s="15" t="n">
        <v>0.7402777777777778</v>
      </c>
      <c r="S72" s="15" t="n">
        <v>0.7458333333333333</v>
      </c>
      <c r="T72" s="15" t="n">
        <v>0.7472222222222222</v>
      </c>
      <c r="U72" s="15" t="n">
        <v>0.7486111111111111</v>
      </c>
      <c r="V72" s="15" t="n">
        <v>0.7423611111111111</v>
      </c>
      <c r="W72" s="15" t="n">
        <v>0.7430555555555556</v>
      </c>
      <c r="X72" s="15" t="n">
        <v>0.7472222222222222</v>
      </c>
      <c r="Y72" s="15" t="n">
        <v>0.7430555555555556</v>
      </c>
      <c r="Z72" s="15" t="n">
        <v>0.7465277777777778</v>
      </c>
      <c r="AA72" s="15" t="n">
        <v>0.7479166666666667</v>
      </c>
      <c r="AB72" s="15" t="n">
        <v>0.75</v>
      </c>
      <c r="AC72" s="15" t="n">
        <v>0.75</v>
      </c>
      <c r="AD72" s="15" t="n">
        <v>0.7506944444444444</v>
      </c>
      <c r="AE72" s="15" t="n">
        <v>0.7513888888888889</v>
      </c>
      <c r="AF72" s="15" t="n">
        <v>0.75</v>
      </c>
      <c r="AG72" s="15" t="n">
        <v>0.7520833333333333</v>
      </c>
      <c r="AH72" s="15" t="n">
        <v>0.7541666666666667</v>
      </c>
      <c r="AI72" s="15" t="n">
        <v>0.7576388888888889</v>
      </c>
      <c r="AJ72" s="15" t="n">
        <v>0.7548611111111111</v>
      </c>
      <c r="AK72" s="15" t="n">
        <v>0.7597222222222222</v>
      </c>
      <c r="AL72" s="15" t="n">
        <v>0.7625</v>
      </c>
      <c r="AM72" s="15" t="n">
        <v>0.7534722222222222</v>
      </c>
      <c r="AN72" s="15" t="n">
        <v>0.7548611111111111</v>
      </c>
      <c r="AO72" s="15" t="n">
        <v>0.7583333333333333</v>
      </c>
      <c r="AP72" s="15" t="n">
        <v>0.75625</v>
      </c>
      <c r="AQ72" s="15" t="n">
        <v>0.7652777777777777</v>
      </c>
      <c r="AR72" s="15" t="n">
        <v>0.7659722222222223</v>
      </c>
      <c r="AS72" s="15" t="n">
        <v>0.7666666666666667</v>
      </c>
      <c r="AT72" s="15" t="n">
        <v>0.7645833333333333</v>
      </c>
      <c r="AU72" s="15" t="n">
        <v>0.7618055555555555</v>
      </c>
      <c r="AV72" s="15" t="n">
        <v>0.7631944444444444</v>
      </c>
      <c r="AW72" s="15" t="n">
        <v>0.7652777777777777</v>
      </c>
      <c r="AX72" s="15" t="n">
        <v>0.7743055555555556</v>
      </c>
    </row>
    <row r="73">
      <c r="A73" s="14" t="n">
        <v>46092</v>
      </c>
      <c r="B73" s="15" t="n">
        <v>0.7333333333333333</v>
      </c>
      <c r="C73" s="15" t="n">
        <v>0.7215277777777778</v>
      </c>
      <c r="D73" s="15" t="n">
        <v>0.7354166666666667</v>
      </c>
      <c r="E73" s="15" t="n">
        <v>0.7347222222222223</v>
      </c>
      <c r="F73" s="15" t="n">
        <v>0.7354166666666667</v>
      </c>
      <c r="G73" s="15" t="n">
        <v>0.7375</v>
      </c>
      <c r="H73" s="15" t="n">
        <v>0.7368055555555556</v>
      </c>
      <c r="I73" s="15" t="n">
        <v>0.7368055555555556</v>
      </c>
      <c r="J73" s="15" t="n">
        <v>0.7375</v>
      </c>
      <c r="K73" s="15" t="n">
        <v>0.7388888888888889</v>
      </c>
      <c r="L73" s="15" t="n">
        <v>0.7409722222222223</v>
      </c>
      <c r="M73" s="15" t="n">
        <v>0.7395833333333334</v>
      </c>
      <c r="N73" s="15" t="n">
        <v>0.7381944444444445</v>
      </c>
      <c r="O73" s="15" t="n">
        <v>0.7395833333333334</v>
      </c>
      <c r="P73" s="15" t="n">
        <v>0.7347222222222223</v>
      </c>
      <c r="Q73" s="15" t="n">
        <v>0.7395833333333334</v>
      </c>
      <c r="R73" s="15" t="n">
        <v>0.7409722222222223</v>
      </c>
      <c r="S73" s="15" t="n">
        <v>0.7458333333333333</v>
      </c>
      <c r="T73" s="15" t="n">
        <v>0.7479166666666667</v>
      </c>
      <c r="U73" s="15" t="n">
        <v>0.7493055555555556</v>
      </c>
      <c r="V73" s="15" t="n">
        <v>0.7423611111111111</v>
      </c>
      <c r="W73" s="15" t="n">
        <v>0.74375</v>
      </c>
      <c r="X73" s="15" t="n">
        <v>0.7479166666666667</v>
      </c>
      <c r="Y73" s="15" t="n">
        <v>0.7430555555555556</v>
      </c>
      <c r="Z73" s="15" t="n">
        <v>0.7472222222222222</v>
      </c>
      <c r="AA73" s="15" t="n">
        <v>0.7486111111111111</v>
      </c>
      <c r="AB73" s="15" t="n">
        <v>0.75</v>
      </c>
      <c r="AC73" s="15" t="n">
        <v>0.7506944444444444</v>
      </c>
      <c r="AD73" s="15" t="n">
        <v>0.7513888888888889</v>
      </c>
      <c r="AE73" s="15" t="n">
        <v>0.7520833333333333</v>
      </c>
      <c r="AF73" s="15" t="n">
        <v>0.7506944444444444</v>
      </c>
      <c r="AG73" s="15" t="n">
        <v>0.7527777777777778</v>
      </c>
      <c r="AH73" s="15" t="n">
        <v>0.7548611111111111</v>
      </c>
      <c r="AI73" s="15" t="n">
        <v>0.7583333333333333</v>
      </c>
      <c r="AJ73" s="15" t="n">
        <v>0.7555555555555555</v>
      </c>
      <c r="AK73" s="15" t="n">
        <v>0.7597222222222222</v>
      </c>
      <c r="AL73" s="15" t="n">
        <v>0.7625</v>
      </c>
      <c r="AM73" s="15" t="n">
        <v>0.7541666666666667</v>
      </c>
      <c r="AN73" s="15" t="n">
        <v>0.7555555555555555</v>
      </c>
      <c r="AO73" s="15" t="n">
        <v>0.7590277777777777</v>
      </c>
      <c r="AP73" s="15" t="n">
        <v>0.7569444444444444</v>
      </c>
      <c r="AQ73" s="15" t="n">
        <v>0.7659722222222223</v>
      </c>
      <c r="AR73" s="15" t="n">
        <v>0.7659722222222223</v>
      </c>
      <c r="AS73" s="15" t="n">
        <v>0.7673611111111112</v>
      </c>
      <c r="AT73" s="15" t="n">
        <v>0.7652777777777777</v>
      </c>
      <c r="AU73" s="15" t="n">
        <v>0.7625</v>
      </c>
      <c r="AV73" s="15" t="n">
        <v>0.7631944444444444</v>
      </c>
      <c r="AW73" s="15" t="n">
        <v>0.7659722222222223</v>
      </c>
      <c r="AX73" s="15" t="n">
        <v>0.775</v>
      </c>
    </row>
    <row r="74">
      <c r="A74" s="14" t="n">
        <v>46093</v>
      </c>
      <c r="B74" s="15" t="n">
        <v>0.7340277777777777</v>
      </c>
      <c r="C74" s="15" t="n">
        <v>0.7222222222222222</v>
      </c>
      <c r="D74" s="15" t="n">
        <v>0.7361111111111112</v>
      </c>
      <c r="E74" s="15" t="n">
        <v>0.7354166666666667</v>
      </c>
      <c r="F74" s="15" t="n">
        <v>0.7361111111111112</v>
      </c>
      <c r="G74" s="15" t="n">
        <v>0.7381944444444445</v>
      </c>
      <c r="H74" s="15" t="n">
        <v>0.7375</v>
      </c>
      <c r="I74" s="15" t="n">
        <v>0.7375</v>
      </c>
      <c r="J74" s="15" t="n">
        <v>0.7375</v>
      </c>
      <c r="K74" s="15" t="n">
        <v>0.7395833333333334</v>
      </c>
      <c r="L74" s="15" t="n">
        <v>0.7416666666666667</v>
      </c>
      <c r="M74" s="15" t="n">
        <v>0.7402777777777778</v>
      </c>
      <c r="N74" s="15" t="n">
        <v>0.7388888888888889</v>
      </c>
      <c r="O74" s="15" t="n">
        <v>0.7402777777777778</v>
      </c>
      <c r="P74" s="15" t="n">
        <v>0.7347222222222223</v>
      </c>
      <c r="Q74" s="15" t="n">
        <v>0.7402777777777778</v>
      </c>
      <c r="R74" s="15" t="n">
        <v>0.7416666666666667</v>
      </c>
      <c r="S74" s="15" t="n">
        <v>0.7465277777777778</v>
      </c>
      <c r="T74" s="15" t="n">
        <v>0.7486111111111111</v>
      </c>
      <c r="U74" s="15" t="n">
        <v>0.75</v>
      </c>
      <c r="V74" s="15" t="n">
        <v>0.7430555555555556</v>
      </c>
      <c r="W74" s="15" t="n">
        <v>0.7444444444444445</v>
      </c>
      <c r="X74" s="15" t="n">
        <v>0.7486111111111111</v>
      </c>
      <c r="Y74" s="15" t="n">
        <v>0.74375</v>
      </c>
      <c r="Z74" s="15" t="n">
        <v>0.7479166666666667</v>
      </c>
      <c r="AA74" s="15" t="n">
        <v>0.7493055555555556</v>
      </c>
      <c r="AB74" s="15" t="n">
        <v>0.7506944444444444</v>
      </c>
      <c r="AC74" s="15" t="n">
        <v>0.7513888888888889</v>
      </c>
      <c r="AD74" s="15" t="n">
        <v>0.7520833333333333</v>
      </c>
      <c r="AE74" s="15" t="n">
        <v>0.7527777777777778</v>
      </c>
      <c r="AF74" s="15" t="n">
        <v>0.7513888888888889</v>
      </c>
      <c r="AG74" s="15" t="n">
        <v>0.7527777777777778</v>
      </c>
      <c r="AH74" s="15" t="n">
        <v>0.7555555555555555</v>
      </c>
      <c r="AI74" s="15" t="n">
        <v>0.7583333333333333</v>
      </c>
      <c r="AJ74" s="15" t="n">
        <v>0.75625</v>
      </c>
      <c r="AK74" s="15" t="n">
        <v>0.7604166666666666</v>
      </c>
      <c r="AL74" s="15" t="n">
        <v>0.7631944444444444</v>
      </c>
      <c r="AM74" s="15" t="n">
        <v>0.7548611111111111</v>
      </c>
      <c r="AN74" s="15" t="n">
        <v>0.75625</v>
      </c>
      <c r="AO74" s="15" t="n">
        <v>0.7597222222222222</v>
      </c>
      <c r="AP74" s="15" t="n">
        <v>0.7576388888888889</v>
      </c>
      <c r="AQ74" s="15" t="n">
        <v>0.7666666666666667</v>
      </c>
      <c r="AR74" s="15" t="n">
        <v>0.7666666666666667</v>
      </c>
      <c r="AS74" s="15" t="n">
        <v>0.7680555555555556</v>
      </c>
      <c r="AT74" s="15" t="n">
        <v>0.7659722222222223</v>
      </c>
      <c r="AU74" s="15" t="n">
        <v>0.7631944444444444</v>
      </c>
      <c r="AV74" s="15" t="n">
        <v>0.7638888888888888</v>
      </c>
      <c r="AW74" s="15" t="n">
        <v>0.7666666666666667</v>
      </c>
      <c r="AX74" s="15" t="n">
        <v>0.775</v>
      </c>
    </row>
    <row r="75">
      <c r="A75" s="14" t="n">
        <v>46094</v>
      </c>
      <c r="B75" s="15" t="n">
        <v>0.7347222222222223</v>
      </c>
      <c r="C75" s="15" t="n">
        <v>0.7229166666666667</v>
      </c>
      <c r="D75" s="15" t="n">
        <v>0.7368055555555556</v>
      </c>
      <c r="E75" s="15" t="n">
        <v>0.7361111111111112</v>
      </c>
      <c r="F75" s="15" t="n">
        <v>0.7368055555555556</v>
      </c>
      <c r="G75" s="15" t="n">
        <v>0.7388888888888889</v>
      </c>
      <c r="H75" s="15" t="n">
        <v>0.7381944444444445</v>
      </c>
      <c r="I75" s="15" t="n">
        <v>0.7381944444444445</v>
      </c>
      <c r="J75" s="15" t="n">
        <v>0.7381944444444445</v>
      </c>
      <c r="K75" s="15" t="n">
        <v>0.7402777777777778</v>
      </c>
      <c r="L75" s="15" t="n">
        <v>0.7423611111111111</v>
      </c>
      <c r="M75" s="15" t="n">
        <v>0.7409722222222223</v>
      </c>
      <c r="N75" s="15" t="n">
        <v>0.7395833333333334</v>
      </c>
      <c r="O75" s="15" t="n">
        <v>0.7402777777777778</v>
      </c>
      <c r="P75" s="15" t="n">
        <v>0.7354166666666667</v>
      </c>
      <c r="Q75" s="15" t="n">
        <v>0.7409722222222223</v>
      </c>
      <c r="R75" s="15" t="n">
        <v>0.7423611111111111</v>
      </c>
      <c r="S75" s="15" t="n">
        <v>0.7472222222222222</v>
      </c>
      <c r="T75" s="15" t="n">
        <v>0.7493055555555556</v>
      </c>
      <c r="U75" s="15" t="n">
        <v>0.75</v>
      </c>
      <c r="V75" s="15" t="n">
        <v>0.74375</v>
      </c>
      <c r="W75" s="15" t="n">
        <v>0.7444444444444445</v>
      </c>
      <c r="X75" s="15" t="n">
        <v>0.7486111111111111</v>
      </c>
      <c r="Y75" s="15" t="n">
        <v>0.7444444444444445</v>
      </c>
      <c r="Z75" s="15" t="n">
        <v>0.7486111111111111</v>
      </c>
      <c r="AA75" s="15" t="n">
        <v>0.75</v>
      </c>
      <c r="AB75" s="15" t="n">
        <v>0.7513888888888889</v>
      </c>
      <c r="AC75" s="15" t="n">
        <v>0.7520833333333333</v>
      </c>
      <c r="AD75" s="15" t="n">
        <v>0.7527777777777778</v>
      </c>
      <c r="AE75" s="15" t="n">
        <v>0.7534722222222222</v>
      </c>
      <c r="AF75" s="15" t="n">
        <v>0.7513888888888889</v>
      </c>
      <c r="AG75" s="15" t="n">
        <v>0.7534722222222222</v>
      </c>
      <c r="AH75" s="15" t="n">
        <v>0.75625</v>
      </c>
      <c r="AI75" s="15" t="n">
        <v>0.7590277777777777</v>
      </c>
      <c r="AJ75" s="15" t="n">
        <v>0.7569444444444444</v>
      </c>
      <c r="AK75" s="15" t="n">
        <v>0.7611111111111111</v>
      </c>
      <c r="AL75" s="15" t="n">
        <v>0.7638888888888888</v>
      </c>
      <c r="AM75" s="15" t="n">
        <v>0.7555555555555555</v>
      </c>
      <c r="AN75" s="15" t="n">
        <v>0.7569444444444444</v>
      </c>
      <c r="AO75" s="15" t="n">
        <v>0.7604166666666666</v>
      </c>
      <c r="AP75" s="15" t="n">
        <v>0.7583333333333333</v>
      </c>
      <c r="AQ75" s="15" t="n">
        <v>0.7666666666666667</v>
      </c>
      <c r="AR75" s="15" t="n">
        <v>0.7673611111111112</v>
      </c>
      <c r="AS75" s="15" t="n">
        <v>0.76875</v>
      </c>
      <c r="AT75" s="15" t="n">
        <v>0.7659722222222223</v>
      </c>
      <c r="AU75" s="15" t="n">
        <v>0.7638888888888888</v>
      </c>
      <c r="AV75" s="15" t="n">
        <v>0.7645833333333333</v>
      </c>
      <c r="AW75" s="15" t="n">
        <v>0.7666666666666667</v>
      </c>
      <c r="AX75" s="15" t="n">
        <v>0.7756944444444445</v>
      </c>
    </row>
    <row r="76">
      <c r="A76" s="14" t="n">
        <v>46095</v>
      </c>
      <c r="B76" s="15" t="n">
        <v>0.7354166666666667</v>
      </c>
      <c r="C76" s="15" t="n">
        <v>0.7236111111111111</v>
      </c>
      <c r="D76" s="15" t="n">
        <v>0.7375</v>
      </c>
      <c r="E76" s="15" t="n">
        <v>0.7368055555555556</v>
      </c>
      <c r="F76" s="15" t="n">
        <v>0.7375</v>
      </c>
      <c r="G76" s="15" t="n">
        <v>0.7395833333333334</v>
      </c>
      <c r="H76" s="15" t="n">
        <v>0.7388888888888889</v>
      </c>
      <c r="I76" s="15" t="n">
        <v>0.7388888888888889</v>
      </c>
      <c r="J76" s="15" t="n">
        <v>0.7388888888888889</v>
      </c>
      <c r="K76" s="15" t="n">
        <v>0.7409722222222223</v>
      </c>
      <c r="L76" s="15" t="n">
        <v>0.7430555555555556</v>
      </c>
      <c r="M76" s="15" t="n">
        <v>0.7416666666666667</v>
      </c>
      <c r="N76" s="15" t="n">
        <v>0.7402777777777778</v>
      </c>
      <c r="O76" s="15" t="n">
        <v>0.7409722222222223</v>
      </c>
      <c r="P76" s="15" t="n">
        <v>0.7354166666666667</v>
      </c>
      <c r="Q76" s="15" t="n">
        <v>0.7416666666666667</v>
      </c>
      <c r="R76" s="15" t="n">
        <v>0.7430555555555556</v>
      </c>
      <c r="S76" s="15" t="n">
        <v>0.7479166666666667</v>
      </c>
      <c r="T76" s="15" t="n">
        <v>0.75</v>
      </c>
      <c r="U76" s="15" t="n">
        <v>0.7506944444444444</v>
      </c>
      <c r="V76" s="15" t="n">
        <v>0.7444444444444445</v>
      </c>
      <c r="W76" s="15" t="n">
        <v>0.7451388888888889</v>
      </c>
      <c r="X76" s="15" t="n">
        <v>0.7493055555555556</v>
      </c>
      <c r="Y76" s="15" t="n">
        <v>0.7451388888888889</v>
      </c>
      <c r="Z76" s="15" t="n">
        <v>0.7493055555555556</v>
      </c>
      <c r="AA76" s="15" t="n">
        <v>0.75</v>
      </c>
      <c r="AB76" s="15" t="n">
        <v>0.7520833333333333</v>
      </c>
      <c r="AC76" s="15" t="n">
        <v>0.7520833333333333</v>
      </c>
      <c r="AD76" s="15" t="n">
        <v>0.7534722222222222</v>
      </c>
      <c r="AE76" s="15" t="n">
        <v>0.7541666666666667</v>
      </c>
      <c r="AF76" s="15" t="n">
        <v>0.7520833333333333</v>
      </c>
      <c r="AG76" s="15" t="n">
        <v>0.7541666666666667</v>
      </c>
      <c r="AH76" s="15" t="n">
        <v>0.75625</v>
      </c>
      <c r="AI76" s="15" t="n">
        <v>0.7597222222222222</v>
      </c>
      <c r="AJ76" s="15" t="n">
        <v>0.7576388888888889</v>
      </c>
      <c r="AK76" s="15" t="n">
        <v>0.7618055555555555</v>
      </c>
      <c r="AL76" s="15" t="n">
        <v>0.7645833333333333</v>
      </c>
      <c r="AM76" s="15" t="n">
        <v>0.7555555555555555</v>
      </c>
      <c r="AN76" s="15" t="n">
        <v>0.7569444444444444</v>
      </c>
      <c r="AO76" s="15" t="n">
        <v>0.7611111111111111</v>
      </c>
      <c r="AP76" s="15" t="n">
        <v>0.7590277777777777</v>
      </c>
      <c r="AQ76" s="15" t="n">
        <v>0.7673611111111112</v>
      </c>
      <c r="AR76" s="15" t="n">
        <v>0.7680555555555556</v>
      </c>
      <c r="AS76" s="15" t="n">
        <v>0.76875</v>
      </c>
      <c r="AT76" s="15" t="n">
        <v>0.7666666666666667</v>
      </c>
      <c r="AU76" s="15" t="n">
        <v>0.7638888888888888</v>
      </c>
      <c r="AV76" s="15" t="n">
        <v>0.7645833333333333</v>
      </c>
      <c r="AW76" s="15" t="n">
        <v>0.7673611111111112</v>
      </c>
      <c r="AX76" s="15" t="n">
        <v>0.7756944444444445</v>
      </c>
    </row>
    <row r="77">
      <c r="A77" s="14" t="n">
        <v>46096</v>
      </c>
      <c r="B77" s="15" t="n">
        <v>0.7361111111111112</v>
      </c>
      <c r="C77" s="15" t="n">
        <v>0.7243055555555555</v>
      </c>
      <c r="D77" s="15" t="n">
        <v>0.7381944444444445</v>
      </c>
      <c r="E77" s="15" t="n">
        <v>0.7375</v>
      </c>
      <c r="F77" s="15" t="n">
        <v>0.7381944444444445</v>
      </c>
      <c r="G77" s="15" t="n">
        <v>0.7402777777777778</v>
      </c>
      <c r="H77" s="15" t="n">
        <v>0.7395833333333334</v>
      </c>
      <c r="I77" s="15" t="n">
        <v>0.7395833333333334</v>
      </c>
      <c r="J77" s="15" t="n">
        <v>0.7395833333333334</v>
      </c>
      <c r="K77" s="15" t="n">
        <v>0.7409722222222223</v>
      </c>
      <c r="L77" s="15" t="n">
        <v>0.74375</v>
      </c>
      <c r="M77" s="15" t="n">
        <v>0.7423611111111111</v>
      </c>
      <c r="N77" s="15" t="n">
        <v>0.7409722222222223</v>
      </c>
      <c r="O77" s="15" t="n">
        <v>0.7416666666666667</v>
      </c>
      <c r="P77" s="15" t="n">
        <v>0.7361111111111112</v>
      </c>
      <c r="Q77" s="15" t="n">
        <v>0.7423611111111111</v>
      </c>
      <c r="R77" s="15" t="n">
        <v>0.74375</v>
      </c>
      <c r="S77" s="15" t="n">
        <v>0.7486111111111111</v>
      </c>
      <c r="T77" s="15" t="n">
        <v>0.75</v>
      </c>
      <c r="U77" s="15" t="n">
        <v>0.7513888888888889</v>
      </c>
      <c r="V77" s="15" t="n">
        <v>0.7451388888888889</v>
      </c>
      <c r="W77" s="15" t="n">
        <v>0.7458333333333333</v>
      </c>
      <c r="X77" s="15" t="n">
        <v>0.75</v>
      </c>
      <c r="Y77" s="15" t="n">
        <v>0.7458333333333333</v>
      </c>
      <c r="Z77" s="15" t="n">
        <v>0.75</v>
      </c>
      <c r="AA77" s="15" t="n">
        <v>0.7506944444444444</v>
      </c>
      <c r="AB77" s="15" t="n">
        <v>0.7527777777777778</v>
      </c>
      <c r="AC77" s="15" t="n">
        <v>0.7527777777777778</v>
      </c>
      <c r="AD77" s="15" t="n">
        <v>0.7534722222222222</v>
      </c>
      <c r="AE77" s="15" t="n">
        <v>0.7548611111111111</v>
      </c>
      <c r="AF77" s="15" t="n">
        <v>0.7527777777777778</v>
      </c>
      <c r="AG77" s="15" t="n">
        <v>0.7548611111111111</v>
      </c>
      <c r="AH77" s="15" t="n">
        <v>0.7569444444444444</v>
      </c>
      <c r="AI77" s="15" t="n">
        <v>0.7604166666666666</v>
      </c>
      <c r="AJ77" s="15" t="n">
        <v>0.7583333333333333</v>
      </c>
      <c r="AK77" s="15" t="n">
        <v>0.7625</v>
      </c>
      <c r="AL77" s="15" t="n">
        <v>0.7652777777777777</v>
      </c>
      <c r="AM77" s="15" t="n">
        <v>0.75625</v>
      </c>
      <c r="AN77" s="15" t="n">
        <v>0.7576388888888889</v>
      </c>
      <c r="AO77" s="15" t="n">
        <v>0.7611111111111111</v>
      </c>
      <c r="AP77" s="15" t="n">
        <v>0.7590277777777777</v>
      </c>
      <c r="AQ77" s="15" t="n">
        <v>0.7680555555555556</v>
      </c>
      <c r="AR77" s="15" t="n">
        <v>0.7680555555555556</v>
      </c>
      <c r="AS77" s="15" t="n">
        <v>0.7694444444444445</v>
      </c>
      <c r="AT77" s="15" t="n">
        <v>0.7673611111111112</v>
      </c>
      <c r="AU77" s="15" t="n">
        <v>0.7645833333333333</v>
      </c>
      <c r="AV77" s="15" t="n">
        <v>0.7652777777777777</v>
      </c>
      <c r="AW77" s="15" t="n">
        <v>0.7680555555555556</v>
      </c>
      <c r="AX77" s="15" t="n">
        <v>0.7763888888888889</v>
      </c>
    </row>
    <row r="78">
      <c r="A78" s="14" t="n">
        <v>46097</v>
      </c>
      <c r="B78" s="15" t="n">
        <v>0.7375</v>
      </c>
      <c r="C78" s="15" t="n">
        <v>0.7256944444444444</v>
      </c>
      <c r="D78" s="15" t="n">
        <v>0.7388888888888889</v>
      </c>
      <c r="E78" s="15" t="n">
        <v>0.7381944444444445</v>
      </c>
      <c r="F78" s="15" t="n">
        <v>0.7388888888888889</v>
      </c>
      <c r="G78" s="15" t="n">
        <v>0.7409722222222223</v>
      </c>
      <c r="H78" s="15" t="n">
        <v>0.7402777777777778</v>
      </c>
      <c r="I78" s="15" t="n">
        <v>0.7402777777777778</v>
      </c>
      <c r="J78" s="15" t="n">
        <v>0.7402777777777778</v>
      </c>
      <c r="K78" s="15" t="n">
        <v>0.7416666666666667</v>
      </c>
      <c r="L78" s="15" t="n">
        <v>0.7444444444444445</v>
      </c>
      <c r="M78" s="15" t="n">
        <v>0.7423611111111111</v>
      </c>
      <c r="N78" s="15" t="n">
        <v>0.7416666666666667</v>
      </c>
      <c r="O78" s="15" t="n">
        <v>0.7423611111111111</v>
      </c>
      <c r="P78" s="15" t="n">
        <v>0.7361111111111112</v>
      </c>
      <c r="Q78" s="15" t="n">
        <v>0.7423611111111111</v>
      </c>
      <c r="R78" s="15" t="n">
        <v>0.7444444444444445</v>
      </c>
      <c r="S78" s="15" t="n">
        <v>0.7493055555555556</v>
      </c>
      <c r="T78" s="15" t="n">
        <v>0.7506944444444444</v>
      </c>
      <c r="U78" s="15" t="n">
        <v>0.7520833333333333</v>
      </c>
      <c r="V78" s="15" t="n">
        <v>0.7458333333333333</v>
      </c>
      <c r="W78" s="15" t="n">
        <v>0.7465277777777778</v>
      </c>
      <c r="X78" s="15" t="n">
        <v>0.7506944444444444</v>
      </c>
      <c r="Y78" s="15" t="n">
        <v>0.7465277777777778</v>
      </c>
      <c r="Z78" s="15" t="n">
        <v>0.75</v>
      </c>
      <c r="AA78" s="15" t="n">
        <v>0.7513888888888889</v>
      </c>
      <c r="AB78" s="15" t="n">
        <v>0.7534722222222222</v>
      </c>
      <c r="AC78" s="15" t="n">
        <v>0.7534722222222222</v>
      </c>
      <c r="AD78" s="15" t="n">
        <v>0.7541666666666667</v>
      </c>
      <c r="AE78" s="15" t="n">
        <v>0.7548611111111111</v>
      </c>
      <c r="AF78" s="15" t="n">
        <v>0.7534722222222222</v>
      </c>
      <c r="AG78" s="15" t="n">
        <v>0.7555555555555555</v>
      </c>
      <c r="AH78" s="15" t="n">
        <v>0.7576388888888889</v>
      </c>
      <c r="AI78" s="15" t="n">
        <v>0.7611111111111111</v>
      </c>
      <c r="AJ78" s="15" t="n">
        <v>0.7583333333333333</v>
      </c>
      <c r="AK78" s="15" t="n">
        <v>0.7625</v>
      </c>
      <c r="AL78" s="15" t="n">
        <v>0.7652777777777777</v>
      </c>
      <c r="AM78" s="15" t="n">
        <v>0.7569444444444444</v>
      </c>
      <c r="AN78" s="15" t="n">
        <v>0.7583333333333333</v>
      </c>
      <c r="AO78" s="15" t="n">
        <v>0.7618055555555555</v>
      </c>
      <c r="AP78" s="15" t="n">
        <v>0.7597222222222222</v>
      </c>
      <c r="AQ78" s="15" t="n">
        <v>0.76875</v>
      </c>
      <c r="AR78" s="15" t="n">
        <v>0.76875</v>
      </c>
      <c r="AS78" s="15" t="n">
        <v>0.7701388888888889</v>
      </c>
      <c r="AT78" s="15" t="n">
        <v>0.7680555555555556</v>
      </c>
      <c r="AU78" s="15" t="n">
        <v>0.7652777777777777</v>
      </c>
      <c r="AV78" s="15" t="n">
        <v>0.7659722222222223</v>
      </c>
      <c r="AW78" s="15" t="n">
        <v>0.7680555555555556</v>
      </c>
      <c r="AX78" s="15" t="n">
        <v>0.7763888888888889</v>
      </c>
    </row>
    <row r="79">
      <c r="A79" s="14" t="n">
        <v>46098</v>
      </c>
      <c r="B79" s="15" t="n">
        <v>0.7381944444444445</v>
      </c>
      <c r="C79" s="15" t="n">
        <v>0.7263888888888889</v>
      </c>
      <c r="D79" s="15" t="n">
        <v>0.7395833333333334</v>
      </c>
      <c r="E79" s="15" t="n">
        <v>0.7388888888888889</v>
      </c>
      <c r="F79" s="15" t="n">
        <v>0.7395833333333334</v>
      </c>
      <c r="G79" s="15" t="n">
        <v>0.7416666666666667</v>
      </c>
      <c r="H79" s="15" t="n">
        <v>0.7409722222222223</v>
      </c>
      <c r="I79" s="15" t="n">
        <v>0.7409722222222223</v>
      </c>
      <c r="J79" s="15" t="n">
        <v>0.7409722222222223</v>
      </c>
      <c r="K79" s="15" t="n">
        <v>0.7423611111111111</v>
      </c>
      <c r="L79" s="15" t="n">
        <v>0.7451388888888889</v>
      </c>
      <c r="M79" s="15" t="n">
        <v>0.7430555555555556</v>
      </c>
      <c r="N79" s="15" t="n">
        <v>0.7416666666666667</v>
      </c>
      <c r="O79" s="15" t="n">
        <v>0.7430555555555556</v>
      </c>
      <c r="P79" s="15" t="n">
        <v>0.7368055555555556</v>
      </c>
      <c r="Q79" s="15" t="n">
        <v>0.7430555555555556</v>
      </c>
      <c r="R79" s="15" t="n">
        <v>0.7451388888888889</v>
      </c>
      <c r="S79" s="15" t="n">
        <v>0.75</v>
      </c>
      <c r="T79" s="15" t="n">
        <v>0.7513888888888889</v>
      </c>
      <c r="U79" s="15" t="n">
        <v>0.7527777777777778</v>
      </c>
      <c r="V79" s="15" t="n">
        <v>0.7465277777777778</v>
      </c>
      <c r="W79" s="15" t="n">
        <v>0.7472222222222222</v>
      </c>
      <c r="X79" s="15" t="n">
        <v>0.7513888888888889</v>
      </c>
      <c r="Y79" s="15" t="n">
        <v>0.7465277777777778</v>
      </c>
      <c r="Z79" s="15" t="n">
        <v>0.7506944444444444</v>
      </c>
      <c r="AA79" s="15" t="n">
        <v>0.7520833333333333</v>
      </c>
      <c r="AB79" s="15" t="n">
        <v>0.7534722222222222</v>
      </c>
      <c r="AC79" s="15" t="n">
        <v>0.7541666666666667</v>
      </c>
      <c r="AD79" s="15" t="n">
        <v>0.7548611111111111</v>
      </c>
      <c r="AE79" s="15" t="n">
        <v>0.7555555555555555</v>
      </c>
      <c r="AF79" s="15" t="n">
        <v>0.7541666666666667</v>
      </c>
      <c r="AG79" s="15" t="n">
        <v>0.7555555555555555</v>
      </c>
      <c r="AH79" s="15" t="n">
        <v>0.7583333333333333</v>
      </c>
      <c r="AI79" s="15" t="n">
        <v>0.7618055555555555</v>
      </c>
      <c r="AJ79" s="15" t="n">
        <v>0.7590277777777777</v>
      </c>
      <c r="AK79" s="15" t="n">
        <v>0.7631944444444444</v>
      </c>
      <c r="AL79" s="15" t="n">
        <v>0.7659722222222223</v>
      </c>
      <c r="AM79" s="15" t="n">
        <v>0.7576388888888889</v>
      </c>
      <c r="AN79" s="15" t="n">
        <v>0.7590277777777777</v>
      </c>
      <c r="AO79" s="15" t="n">
        <v>0.7625</v>
      </c>
      <c r="AP79" s="15" t="n">
        <v>0.7604166666666666</v>
      </c>
      <c r="AQ79" s="15" t="n">
        <v>0.76875</v>
      </c>
      <c r="AR79" s="15" t="n">
        <v>0.7694444444444445</v>
      </c>
      <c r="AS79" s="15" t="n">
        <v>0.7708333333333334</v>
      </c>
      <c r="AT79" s="15" t="n">
        <v>0.7680555555555556</v>
      </c>
      <c r="AU79" s="15" t="n">
        <v>0.7659722222222223</v>
      </c>
      <c r="AV79" s="15" t="n">
        <v>0.7666666666666667</v>
      </c>
      <c r="AW79" s="15" t="n">
        <v>0.76875</v>
      </c>
      <c r="AX79" s="15" t="n">
        <v>0.7770833333333333</v>
      </c>
    </row>
    <row r="80">
      <c r="A80" s="14" t="n">
        <v>46099</v>
      </c>
      <c r="B80" s="15" t="n">
        <v>0.7388888888888889</v>
      </c>
      <c r="C80" s="15" t="n">
        <v>0.7270833333333333</v>
      </c>
      <c r="D80" s="15" t="n">
        <v>0.7409722222222223</v>
      </c>
      <c r="E80" s="15" t="n">
        <v>0.7395833333333334</v>
      </c>
      <c r="F80" s="15" t="n">
        <v>0.7402777777777778</v>
      </c>
      <c r="G80" s="15" t="n">
        <v>0.7423611111111111</v>
      </c>
      <c r="H80" s="15" t="n">
        <v>0.7416666666666667</v>
      </c>
      <c r="I80" s="15" t="n">
        <v>0.7416666666666667</v>
      </c>
      <c r="J80" s="15" t="n">
        <v>0.7416666666666667</v>
      </c>
      <c r="K80" s="15" t="n">
        <v>0.7430555555555556</v>
      </c>
      <c r="L80" s="15" t="n">
        <v>0.7451388888888889</v>
      </c>
      <c r="M80" s="15" t="n">
        <v>0.74375</v>
      </c>
      <c r="N80" s="15" t="n">
        <v>0.7423611111111111</v>
      </c>
      <c r="O80" s="15" t="n">
        <v>0.74375</v>
      </c>
      <c r="P80" s="15" t="n">
        <v>0.7368055555555556</v>
      </c>
      <c r="Q80" s="15" t="n">
        <v>0.74375</v>
      </c>
      <c r="R80" s="15" t="n">
        <v>0.7451388888888889</v>
      </c>
      <c r="S80" s="15" t="n">
        <v>0.7506944444444444</v>
      </c>
      <c r="T80" s="15" t="n">
        <v>0.7520833333333333</v>
      </c>
      <c r="U80" s="15" t="n">
        <v>0.7534722222222222</v>
      </c>
      <c r="V80" s="15" t="n">
        <v>0.7465277777777778</v>
      </c>
      <c r="W80" s="15" t="n">
        <v>0.7479166666666667</v>
      </c>
      <c r="X80" s="15" t="n">
        <v>0.7520833333333333</v>
      </c>
      <c r="Y80" s="15" t="n">
        <v>0.7472222222222222</v>
      </c>
      <c r="Z80" s="15" t="n">
        <v>0.7513888888888889</v>
      </c>
      <c r="AA80" s="15" t="n">
        <v>0.7527777777777778</v>
      </c>
      <c r="AB80" s="15" t="n">
        <v>0.7541666666666667</v>
      </c>
      <c r="AC80" s="15" t="n">
        <v>0.7548611111111111</v>
      </c>
      <c r="AD80" s="15" t="n">
        <v>0.7555555555555555</v>
      </c>
      <c r="AE80" s="15" t="n">
        <v>0.75625</v>
      </c>
      <c r="AF80" s="15" t="n">
        <v>0.7541666666666667</v>
      </c>
      <c r="AG80" s="15" t="n">
        <v>0.75625</v>
      </c>
      <c r="AH80" s="15" t="n">
        <v>0.7590277777777777</v>
      </c>
      <c r="AI80" s="15" t="n">
        <v>0.7625</v>
      </c>
      <c r="AJ80" s="15" t="n">
        <v>0.7597222222222222</v>
      </c>
      <c r="AK80" s="15" t="n">
        <v>0.7638888888888888</v>
      </c>
      <c r="AL80" s="15" t="n">
        <v>0.7666666666666667</v>
      </c>
      <c r="AM80" s="15" t="n">
        <v>0.7583333333333333</v>
      </c>
      <c r="AN80" s="15" t="n">
        <v>0.7597222222222222</v>
      </c>
      <c r="AO80" s="15" t="n">
        <v>0.7631944444444444</v>
      </c>
      <c r="AP80" s="15" t="n">
        <v>0.7611111111111111</v>
      </c>
      <c r="AQ80" s="15" t="n">
        <v>0.7694444444444445</v>
      </c>
      <c r="AR80" s="15" t="n">
        <v>0.7701388888888889</v>
      </c>
      <c r="AS80" s="15" t="n">
        <v>0.7708333333333334</v>
      </c>
      <c r="AT80" s="15" t="n">
        <v>0.76875</v>
      </c>
      <c r="AU80" s="15" t="n">
        <v>0.7659722222222223</v>
      </c>
      <c r="AV80" s="15" t="n">
        <v>0.7666666666666667</v>
      </c>
      <c r="AW80" s="15" t="n">
        <v>0.7694444444444445</v>
      </c>
      <c r="AX80" s="15" t="n">
        <v>0.7770833333333333</v>
      </c>
    </row>
    <row r="81">
      <c r="A81" s="14" t="n">
        <v>46100</v>
      </c>
      <c r="B81" s="15" t="n">
        <v>0.7395833333333334</v>
      </c>
      <c r="C81" s="15" t="n">
        <v>0.7277777777777777</v>
      </c>
      <c r="D81" s="15" t="n">
        <v>0.7416666666666667</v>
      </c>
      <c r="E81" s="15" t="n">
        <v>0.7402777777777778</v>
      </c>
      <c r="F81" s="15" t="n">
        <v>0.7409722222222223</v>
      </c>
      <c r="G81" s="15" t="n">
        <v>0.7430555555555556</v>
      </c>
      <c r="H81" s="15" t="n">
        <v>0.7423611111111111</v>
      </c>
      <c r="I81" s="15" t="n">
        <v>0.7423611111111111</v>
      </c>
      <c r="J81" s="15" t="n">
        <v>0.7423611111111111</v>
      </c>
      <c r="K81" s="15" t="n">
        <v>0.74375</v>
      </c>
      <c r="L81" s="15" t="n">
        <v>0.7458333333333333</v>
      </c>
      <c r="M81" s="15" t="n">
        <v>0.7444444444444445</v>
      </c>
      <c r="N81" s="15" t="n">
        <v>0.7430555555555556</v>
      </c>
      <c r="O81" s="15" t="n">
        <v>0.7444444444444445</v>
      </c>
      <c r="P81" s="15" t="n">
        <v>0.7375</v>
      </c>
      <c r="Q81" s="15" t="n">
        <v>0.7444444444444445</v>
      </c>
      <c r="R81" s="15" t="n">
        <v>0.7458333333333333</v>
      </c>
      <c r="S81" s="15" t="n">
        <v>0.7513888888888889</v>
      </c>
      <c r="T81" s="15" t="n">
        <v>0.7527777777777778</v>
      </c>
      <c r="U81" s="15" t="n">
        <v>0.7541666666666667</v>
      </c>
      <c r="V81" s="15" t="n">
        <v>0.7472222222222222</v>
      </c>
      <c r="W81" s="15" t="n">
        <v>0.7486111111111111</v>
      </c>
      <c r="X81" s="15" t="n">
        <v>0.7520833333333333</v>
      </c>
      <c r="Y81" s="15" t="n">
        <v>0.7479166666666667</v>
      </c>
      <c r="Z81" s="15" t="n">
        <v>0.7520833333333333</v>
      </c>
      <c r="AA81" s="15" t="n">
        <v>0.7527777777777778</v>
      </c>
      <c r="AB81" s="15" t="n">
        <v>0.7548611111111111</v>
      </c>
      <c r="AC81" s="15" t="n">
        <v>0.7555555555555555</v>
      </c>
      <c r="AD81" s="15" t="n">
        <v>0.75625</v>
      </c>
      <c r="AE81" s="15" t="n">
        <v>0.7569444444444444</v>
      </c>
      <c r="AF81" s="15" t="n">
        <v>0.7548611111111111</v>
      </c>
      <c r="AG81" s="15" t="n">
        <v>0.7569444444444444</v>
      </c>
      <c r="AH81" s="15" t="n">
        <v>0.7597222222222222</v>
      </c>
      <c r="AI81" s="15" t="n">
        <v>0.7625</v>
      </c>
      <c r="AJ81" s="15" t="n">
        <v>0.7604166666666666</v>
      </c>
      <c r="AK81" s="15" t="n">
        <v>0.7645833333333333</v>
      </c>
      <c r="AL81" s="15" t="n">
        <v>0.7673611111111112</v>
      </c>
      <c r="AM81" s="15" t="n">
        <v>0.7583333333333333</v>
      </c>
      <c r="AN81" s="15" t="n">
        <v>0.7597222222222222</v>
      </c>
      <c r="AO81" s="15" t="n">
        <v>0.7631944444444444</v>
      </c>
      <c r="AP81" s="15" t="n">
        <v>0.7611111111111111</v>
      </c>
      <c r="AQ81" s="15" t="n">
        <v>0.7701388888888889</v>
      </c>
      <c r="AR81" s="15" t="n">
        <v>0.7701388888888889</v>
      </c>
      <c r="AS81" s="15" t="n">
        <v>0.7715277777777778</v>
      </c>
      <c r="AT81" s="15" t="n">
        <v>0.7694444444444445</v>
      </c>
      <c r="AU81" s="15" t="n">
        <v>0.7666666666666667</v>
      </c>
      <c r="AV81" s="15" t="n">
        <v>0.7673611111111112</v>
      </c>
      <c r="AW81" s="15" t="n">
        <v>0.7694444444444445</v>
      </c>
      <c r="AX81" s="15" t="n">
        <v>0.7777777777777778</v>
      </c>
    </row>
    <row r="82">
      <c r="A82" s="14" t="n">
        <v>46101</v>
      </c>
      <c r="B82" s="15" t="n">
        <v>0.7402777777777778</v>
      </c>
      <c r="C82" s="15" t="n">
        <v>0.7284722222222222</v>
      </c>
      <c r="D82" s="15" t="n">
        <v>0.7423611111111111</v>
      </c>
      <c r="E82" s="15" t="n">
        <v>0.7409722222222223</v>
      </c>
      <c r="F82" s="15" t="n">
        <v>0.7416666666666667</v>
      </c>
      <c r="G82" s="15" t="n">
        <v>0.74375</v>
      </c>
      <c r="H82" s="15" t="n">
        <v>0.7430555555555556</v>
      </c>
      <c r="I82" s="15" t="n">
        <v>0.7430555555555556</v>
      </c>
      <c r="J82" s="15" t="n">
        <v>0.7423611111111111</v>
      </c>
      <c r="K82" s="15" t="n">
        <v>0.7444444444444445</v>
      </c>
      <c r="L82" s="15" t="n">
        <v>0.7465277777777778</v>
      </c>
      <c r="M82" s="15" t="n">
        <v>0.7451388888888889</v>
      </c>
      <c r="N82" s="15" t="n">
        <v>0.74375</v>
      </c>
      <c r="O82" s="15" t="n">
        <v>0.7444444444444445</v>
      </c>
      <c r="P82" s="15" t="n">
        <v>0.7375</v>
      </c>
      <c r="Q82" s="15" t="n">
        <v>0.7451388888888889</v>
      </c>
      <c r="R82" s="15" t="n">
        <v>0.7465277777777778</v>
      </c>
      <c r="S82" s="15" t="n">
        <v>0.7520833333333333</v>
      </c>
      <c r="T82" s="15" t="n">
        <v>0.7534722222222222</v>
      </c>
      <c r="U82" s="15" t="n">
        <v>0.7548611111111111</v>
      </c>
      <c r="V82" s="15" t="n">
        <v>0.7479166666666667</v>
      </c>
      <c r="W82" s="15" t="n">
        <v>0.7493055555555556</v>
      </c>
      <c r="X82" s="15" t="n">
        <v>0.7527777777777778</v>
      </c>
      <c r="Y82" s="15" t="n">
        <v>0.7486111111111111</v>
      </c>
      <c r="Z82" s="15" t="n">
        <v>0.7527777777777778</v>
      </c>
      <c r="AA82" s="15" t="n">
        <v>0.7534722222222222</v>
      </c>
      <c r="AB82" s="15" t="n">
        <v>0.7555555555555555</v>
      </c>
      <c r="AC82" s="15" t="n">
        <v>0.7555555555555555</v>
      </c>
      <c r="AD82" s="15" t="n">
        <v>0.75625</v>
      </c>
      <c r="AE82" s="15" t="n">
        <v>0.7576388888888889</v>
      </c>
      <c r="AF82" s="15" t="n">
        <v>0.7555555555555555</v>
      </c>
      <c r="AG82" s="15" t="n">
        <v>0.7576388888888889</v>
      </c>
      <c r="AH82" s="15" t="n">
        <v>0.7597222222222222</v>
      </c>
      <c r="AI82" s="15" t="n">
        <v>0.7631944444444444</v>
      </c>
      <c r="AJ82" s="15" t="n">
        <v>0.7611111111111111</v>
      </c>
      <c r="AK82" s="15" t="n">
        <v>0.7652777777777777</v>
      </c>
      <c r="AL82" s="15" t="n">
        <v>0.7673611111111112</v>
      </c>
      <c r="AM82" s="15" t="n">
        <v>0.7590277777777777</v>
      </c>
      <c r="AN82" s="15" t="n">
        <v>0.7604166666666666</v>
      </c>
      <c r="AO82" s="15" t="n">
        <v>0.7638888888888888</v>
      </c>
      <c r="AP82" s="15" t="n">
        <v>0.7618055555555555</v>
      </c>
      <c r="AQ82" s="15" t="n">
        <v>0.7708333333333334</v>
      </c>
      <c r="AR82" s="15" t="n">
        <v>0.7708333333333334</v>
      </c>
      <c r="AS82" s="15" t="n">
        <v>0.7722222222222223</v>
      </c>
      <c r="AT82" s="15" t="n">
        <v>0.7694444444444445</v>
      </c>
      <c r="AU82" s="15" t="n">
        <v>0.7673611111111112</v>
      </c>
      <c r="AV82" s="15" t="n">
        <v>0.7680555555555556</v>
      </c>
      <c r="AW82" s="15" t="n">
        <v>0.7701388888888889</v>
      </c>
      <c r="AX82" s="15" t="n">
        <v>0.7777777777777778</v>
      </c>
    </row>
    <row r="83">
      <c r="A83" s="14" t="n">
        <v>46102</v>
      </c>
      <c r="B83" s="15" t="n">
        <v>0.7416666666666667</v>
      </c>
      <c r="C83" s="15" t="n">
        <v>0.7298611111111111</v>
      </c>
      <c r="D83" s="15" t="n">
        <v>0.7430555555555556</v>
      </c>
      <c r="E83" s="15" t="n">
        <v>0.7416666666666667</v>
      </c>
      <c r="F83" s="15" t="n">
        <v>0.7423611111111111</v>
      </c>
      <c r="G83" s="15" t="n">
        <v>0.7444444444444445</v>
      </c>
      <c r="H83" s="15" t="n">
        <v>0.74375</v>
      </c>
      <c r="I83" s="15" t="n">
        <v>0.74375</v>
      </c>
      <c r="J83" s="15" t="n">
        <v>0.7430555555555556</v>
      </c>
      <c r="K83" s="15" t="n">
        <v>0.7451388888888889</v>
      </c>
      <c r="L83" s="15" t="n">
        <v>0.7472222222222222</v>
      </c>
      <c r="M83" s="15" t="n">
        <v>0.7458333333333333</v>
      </c>
      <c r="N83" s="15" t="n">
        <v>0.7444444444444445</v>
      </c>
      <c r="O83" s="15" t="n">
        <v>0.7451388888888889</v>
      </c>
      <c r="P83" s="15" t="n">
        <v>0.7381944444444445</v>
      </c>
      <c r="Q83" s="15" t="n">
        <v>0.7458333333333333</v>
      </c>
      <c r="R83" s="15" t="n">
        <v>0.7472222222222222</v>
      </c>
      <c r="S83" s="15" t="n">
        <v>0.7520833333333333</v>
      </c>
      <c r="T83" s="15" t="n">
        <v>0.7541666666666667</v>
      </c>
      <c r="U83" s="15" t="n">
        <v>0.7548611111111111</v>
      </c>
      <c r="V83" s="15" t="n">
        <v>0.7486111111111111</v>
      </c>
      <c r="W83" s="15" t="n">
        <v>0.75</v>
      </c>
      <c r="X83" s="15" t="n">
        <v>0.7534722222222222</v>
      </c>
      <c r="Y83" s="15" t="n">
        <v>0.7493055555555556</v>
      </c>
      <c r="Z83" s="15" t="n">
        <v>0.7534722222222222</v>
      </c>
      <c r="AA83" s="15" t="n">
        <v>0.7541666666666667</v>
      </c>
      <c r="AB83" s="15" t="n">
        <v>0.75625</v>
      </c>
      <c r="AC83" s="15" t="n">
        <v>0.75625</v>
      </c>
      <c r="AD83" s="15" t="n">
        <v>0.7569444444444444</v>
      </c>
      <c r="AE83" s="15" t="n">
        <v>0.7576388888888889</v>
      </c>
      <c r="AF83" s="15" t="n">
        <v>0.75625</v>
      </c>
      <c r="AG83" s="15" t="n">
        <v>0.7576388888888889</v>
      </c>
      <c r="AH83" s="15" t="n">
        <v>0.7604166666666666</v>
      </c>
      <c r="AI83" s="15" t="n">
        <v>0.7638888888888888</v>
      </c>
      <c r="AJ83" s="15" t="n">
        <v>0.7611111111111111</v>
      </c>
      <c r="AK83" s="15" t="n">
        <v>0.7652777777777777</v>
      </c>
      <c r="AL83" s="15" t="n">
        <v>0.7680555555555556</v>
      </c>
      <c r="AM83" s="15" t="n">
        <v>0.7597222222222222</v>
      </c>
      <c r="AN83" s="15" t="n">
        <v>0.7611111111111111</v>
      </c>
      <c r="AO83" s="15" t="n">
        <v>0.7645833333333333</v>
      </c>
      <c r="AP83" s="15" t="n">
        <v>0.7625</v>
      </c>
      <c r="AQ83" s="15" t="n">
        <v>0.7708333333333334</v>
      </c>
      <c r="AR83" s="15" t="n">
        <v>0.7715277777777778</v>
      </c>
      <c r="AS83" s="15" t="n">
        <v>0.7729166666666667</v>
      </c>
      <c r="AT83" s="15" t="n">
        <v>0.7701388888888889</v>
      </c>
      <c r="AU83" s="15" t="n">
        <v>0.7680555555555556</v>
      </c>
      <c r="AV83" s="15" t="n">
        <v>0.7680555555555556</v>
      </c>
      <c r="AW83" s="15" t="n">
        <v>0.7708333333333334</v>
      </c>
      <c r="AX83" s="15" t="n">
        <v>0.7784722222222222</v>
      </c>
    </row>
    <row r="84">
      <c r="A84" s="14" t="n">
        <v>46103</v>
      </c>
      <c r="B84" s="15" t="n">
        <v>0.7423611111111111</v>
      </c>
      <c r="C84" s="15" t="n">
        <v>0.7305555555555555</v>
      </c>
      <c r="D84" s="15" t="n">
        <v>0.74375</v>
      </c>
      <c r="E84" s="15" t="n">
        <v>0.7423611111111111</v>
      </c>
      <c r="F84" s="15" t="n">
        <v>0.7430555555555556</v>
      </c>
      <c r="G84" s="15" t="n">
        <v>0.7451388888888889</v>
      </c>
      <c r="H84" s="15" t="n">
        <v>0.7444444444444445</v>
      </c>
      <c r="I84" s="15" t="n">
        <v>0.74375</v>
      </c>
      <c r="J84" s="15" t="n">
        <v>0.74375</v>
      </c>
      <c r="K84" s="15" t="n">
        <v>0.7458333333333333</v>
      </c>
      <c r="L84" s="15" t="n">
        <v>0.7479166666666667</v>
      </c>
      <c r="M84" s="15" t="n">
        <v>0.7458333333333333</v>
      </c>
      <c r="N84" s="15" t="n">
        <v>0.7451388888888889</v>
      </c>
      <c r="O84" s="15" t="n">
        <v>0.7458333333333333</v>
      </c>
      <c r="P84" s="15" t="n">
        <v>0.7381944444444445</v>
      </c>
      <c r="Q84" s="15" t="n">
        <v>0.7458333333333333</v>
      </c>
      <c r="R84" s="15" t="n">
        <v>0.7479166666666667</v>
      </c>
      <c r="S84" s="15" t="n">
        <v>0.7527777777777778</v>
      </c>
      <c r="T84" s="15" t="n">
        <v>0.7548611111111111</v>
      </c>
      <c r="U84" s="15" t="n">
        <v>0.7555555555555555</v>
      </c>
      <c r="V84" s="15" t="n">
        <v>0.7493055555555556</v>
      </c>
      <c r="W84" s="15" t="n">
        <v>0.75</v>
      </c>
      <c r="X84" s="15" t="n">
        <v>0.7541666666666667</v>
      </c>
      <c r="Y84" s="15" t="n">
        <v>0.7493055555555556</v>
      </c>
      <c r="Z84" s="15" t="n">
        <v>0.7534722222222222</v>
      </c>
      <c r="AA84" s="15" t="n">
        <v>0.7548611111111111</v>
      </c>
      <c r="AB84" s="15" t="n">
        <v>0.7569444444444444</v>
      </c>
      <c r="AC84" s="15" t="n">
        <v>0.7569444444444444</v>
      </c>
      <c r="AD84" s="15" t="n">
        <v>0.7576388888888889</v>
      </c>
      <c r="AE84" s="15" t="n">
        <v>0.7583333333333333</v>
      </c>
      <c r="AF84" s="15" t="n">
        <v>0.7569444444444444</v>
      </c>
      <c r="AG84" s="15" t="n">
        <v>0.7583333333333333</v>
      </c>
      <c r="AH84" s="15" t="n">
        <v>0.7611111111111111</v>
      </c>
      <c r="AI84" s="15" t="n">
        <v>0.7645833333333333</v>
      </c>
      <c r="AJ84" s="15" t="n">
        <v>0.7618055555555555</v>
      </c>
      <c r="AK84" s="15" t="n">
        <v>0.7659722222222223</v>
      </c>
      <c r="AL84" s="15" t="n">
        <v>0.76875</v>
      </c>
      <c r="AM84" s="15" t="n">
        <v>0.7604166666666666</v>
      </c>
      <c r="AN84" s="15" t="n">
        <v>0.7618055555555555</v>
      </c>
      <c r="AO84" s="15" t="n">
        <v>0.7652777777777777</v>
      </c>
      <c r="AP84" s="15" t="n">
        <v>0.7631944444444444</v>
      </c>
      <c r="AQ84" s="15" t="n">
        <v>0.7715277777777778</v>
      </c>
      <c r="AR84" s="15" t="n">
        <v>0.7722222222222223</v>
      </c>
      <c r="AS84" s="15" t="n">
        <v>0.7729166666666667</v>
      </c>
      <c r="AT84" s="15" t="n">
        <v>0.7708333333333334</v>
      </c>
      <c r="AU84" s="15" t="n">
        <v>0.7680555555555556</v>
      </c>
      <c r="AV84" s="15" t="n">
        <v>0.76875</v>
      </c>
      <c r="AW84" s="15" t="n">
        <v>0.7708333333333334</v>
      </c>
      <c r="AX84" s="15" t="n">
        <v>0.7784722222222222</v>
      </c>
    </row>
    <row r="85">
      <c r="A85" s="14" t="n">
        <v>46104</v>
      </c>
      <c r="B85" s="15" t="n">
        <v>0.7430555555555556</v>
      </c>
      <c r="C85" s="15" t="n">
        <v>0.73125</v>
      </c>
      <c r="D85" s="15" t="n">
        <v>0.7444444444444445</v>
      </c>
      <c r="E85" s="15" t="n">
        <v>0.7430555555555556</v>
      </c>
      <c r="F85" s="15" t="n">
        <v>0.74375</v>
      </c>
      <c r="G85" s="15" t="n">
        <v>0.7458333333333333</v>
      </c>
      <c r="H85" s="15" t="n">
        <v>0.7451388888888889</v>
      </c>
      <c r="I85" s="15" t="n">
        <v>0.7444444444444445</v>
      </c>
      <c r="J85" s="15" t="n">
        <v>0.7444444444444445</v>
      </c>
      <c r="K85" s="15" t="n">
        <v>0.7465277777777778</v>
      </c>
      <c r="L85" s="15" t="n">
        <v>0.7486111111111111</v>
      </c>
      <c r="M85" s="15" t="n">
        <v>0.7465277777777778</v>
      </c>
      <c r="N85" s="15" t="n">
        <v>0.7451388888888889</v>
      </c>
      <c r="O85" s="15" t="n">
        <v>0.7465277777777778</v>
      </c>
      <c r="P85" s="15" t="n">
        <v>0.7388888888888889</v>
      </c>
      <c r="Q85" s="15" t="n">
        <v>0.7465277777777778</v>
      </c>
      <c r="R85" s="15" t="n">
        <v>0.7486111111111111</v>
      </c>
      <c r="S85" s="15" t="n">
        <v>0.7534722222222222</v>
      </c>
      <c r="T85" s="15" t="n">
        <v>0.7548611111111111</v>
      </c>
      <c r="U85" s="15" t="n">
        <v>0.75625</v>
      </c>
      <c r="V85" s="15" t="n">
        <v>0.75</v>
      </c>
      <c r="W85" s="15" t="n">
        <v>0.7506944444444444</v>
      </c>
      <c r="X85" s="15" t="n">
        <v>0.7548611111111111</v>
      </c>
      <c r="Y85" s="15" t="n">
        <v>0.75</v>
      </c>
      <c r="Z85" s="15" t="n">
        <v>0.7541666666666667</v>
      </c>
      <c r="AA85" s="15" t="n">
        <v>0.7555555555555555</v>
      </c>
      <c r="AB85" s="15" t="n">
        <v>0.7569444444444444</v>
      </c>
      <c r="AC85" s="15" t="n">
        <v>0.7576388888888889</v>
      </c>
      <c r="AD85" s="15" t="n">
        <v>0.7583333333333333</v>
      </c>
      <c r="AE85" s="15" t="n">
        <v>0.7590277777777777</v>
      </c>
      <c r="AF85" s="15" t="n">
        <v>0.7569444444444444</v>
      </c>
      <c r="AG85" s="15" t="n">
        <v>0.7590277777777777</v>
      </c>
      <c r="AH85" s="15" t="n">
        <v>0.7618055555555555</v>
      </c>
      <c r="AI85" s="15" t="n">
        <v>0.7652777777777777</v>
      </c>
      <c r="AJ85" s="15" t="n">
        <v>0.7625</v>
      </c>
      <c r="AK85" s="15" t="n">
        <v>0.7666666666666667</v>
      </c>
      <c r="AL85" s="15" t="n">
        <v>0.7694444444444445</v>
      </c>
      <c r="AM85" s="15" t="n">
        <v>0.7604166666666666</v>
      </c>
      <c r="AN85" s="15" t="n">
        <v>0.7618055555555555</v>
      </c>
      <c r="AO85" s="15" t="n">
        <v>0.7659722222222223</v>
      </c>
      <c r="AP85" s="15" t="n">
        <v>0.7631944444444444</v>
      </c>
      <c r="AQ85" s="15" t="n">
        <v>0.7722222222222223</v>
      </c>
      <c r="AR85" s="15" t="n">
        <v>0.7722222222222223</v>
      </c>
      <c r="AS85" s="15" t="n">
        <v>0.7736111111111111</v>
      </c>
      <c r="AT85" s="15" t="n">
        <v>0.7715277777777778</v>
      </c>
      <c r="AU85" s="15" t="n">
        <v>0.76875</v>
      </c>
      <c r="AV85" s="15" t="n">
        <v>0.7694444444444445</v>
      </c>
      <c r="AW85" s="15" t="n">
        <v>0.7715277777777778</v>
      </c>
      <c r="AX85" s="15" t="n">
        <v>0.7791666666666667</v>
      </c>
    </row>
    <row r="86">
      <c r="A86" s="14" t="n">
        <v>46105</v>
      </c>
      <c r="B86" s="15" t="n">
        <v>0.74375</v>
      </c>
      <c r="C86" s="15" t="n">
        <v>0.7319444444444444</v>
      </c>
      <c r="D86" s="15" t="n">
        <v>0.7451388888888889</v>
      </c>
      <c r="E86" s="15" t="n">
        <v>0.74375</v>
      </c>
      <c r="F86" s="15" t="n">
        <v>0.7444444444444445</v>
      </c>
      <c r="G86" s="15" t="n">
        <v>0.7465277777777778</v>
      </c>
      <c r="H86" s="15" t="n">
        <v>0.7458333333333333</v>
      </c>
      <c r="I86" s="15" t="n">
        <v>0.7451388888888889</v>
      </c>
      <c r="J86" s="15" t="n">
        <v>0.7451388888888889</v>
      </c>
      <c r="K86" s="15" t="n">
        <v>0.7465277777777778</v>
      </c>
      <c r="L86" s="15" t="n">
        <v>0.7493055555555556</v>
      </c>
      <c r="M86" s="15" t="n">
        <v>0.7472222222222222</v>
      </c>
      <c r="N86" s="15" t="n">
        <v>0.7458333333333333</v>
      </c>
      <c r="O86" s="15" t="n">
        <v>0.7472222222222222</v>
      </c>
      <c r="P86" s="15" t="n">
        <v>0.7388888888888889</v>
      </c>
      <c r="Q86" s="15" t="n">
        <v>0.7472222222222222</v>
      </c>
      <c r="R86" s="15" t="n">
        <v>0.7493055555555556</v>
      </c>
      <c r="S86" s="15" t="n">
        <v>0.7541666666666667</v>
      </c>
      <c r="T86" s="15" t="n">
        <v>0.7555555555555555</v>
      </c>
      <c r="U86" s="15" t="n">
        <v>0.7569444444444444</v>
      </c>
      <c r="V86" s="15" t="n">
        <v>0.75</v>
      </c>
      <c r="W86" s="15" t="n">
        <v>0.7513888888888889</v>
      </c>
      <c r="X86" s="15" t="n">
        <v>0.7555555555555555</v>
      </c>
      <c r="Y86" s="15" t="n">
        <v>0.7506944444444444</v>
      </c>
      <c r="Z86" s="15" t="n">
        <v>0.7548611111111111</v>
      </c>
      <c r="AA86" s="15" t="n">
        <v>0.7555555555555555</v>
      </c>
      <c r="AB86" s="15" t="n">
        <v>0.7576388888888889</v>
      </c>
      <c r="AC86" s="15" t="n">
        <v>0.7583333333333333</v>
      </c>
      <c r="AD86" s="15" t="n">
        <v>0.7590277777777777</v>
      </c>
      <c r="AE86" s="15" t="n">
        <v>0.7597222222222222</v>
      </c>
      <c r="AF86" s="15" t="n">
        <v>0.7576388888888889</v>
      </c>
      <c r="AG86" s="15" t="n">
        <v>0.7597222222222222</v>
      </c>
      <c r="AH86" s="15" t="n">
        <v>0.7625</v>
      </c>
      <c r="AI86" s="15" t="n">
        <v>0.7659722222222223</v>
      </c>
      <c r="AJ86" s="15" t="n">
        <v>0.7631944444444444</v>
      </c>
      <c r="AK86" s="15" t="n">
        <v>0.7673611111111112</v>
      </c>
      <c r="AL86" s="15" t="n">
        <v>0.7701388888888889</v>
      </c>
      <c r="AM86" s="15" t="n">
        <v>0.7611111111111111</v>
      </c>
      <c r="AN86" s="15" t="n">
        <v>0.7625</v>
      </c>
      <c r="AO86" s="15" t="n">
        <v>0.7659722222222223</v>
      </c>
      <c r="AP86" s="15" t="n">
        <v>0.7638888888888888</v>
      </c>
      <c r="AQ86" s="15" t="n">
        <v>0.7729166666666667</v>
      </c>
      <c r="AR86" s="15" t="n">
        <v>0.7729166666666667</v>
      </c>
      <c r="AS86" s="15" t="n">
        <v>0.7743055555555556</v>
      </c>
      <c r="AT86" s="15" t="n">
        <v>0.7715277777777778</v>
      </c>
      <c r="AU86" s="15" t="n">
        <v>0.7694444444444445</v>
      </c>
      <c r="AV86" s="15" t="n">
        <v>0.7694444444444445</v>
      </c>
      <c r="AW86" s="15" t="n">
        <v>0.7722222222222223</v>
      </c>
      <c r="AX86" s="15" t="n">
        <v>0.7791666666666667</v>
      </c>
    </row>
    <row r="87">
      <c r="A87" s="14" t="n">
        <v>46106</v>
      </c>
      <c r="B87" s="15" t="n">
        <v>0.7444444444444445</v>
      </c>
      <c r="C87" s="15" t="n">
        <v>0.7326388888888888</v>
      </c>
      <c r="D87" s="15" t="n">
        <v>0.7458333333333333</v>
      </c>
      <c r="E87" s="15" t="n">
        <v>0.7444444444444445</v>
      </c>
      <c r="F87" s="15" t="n">
        <v>0.7451388888888889</v>
      </c>
      <c r="G87" s="15" t="n">
        <v>0.7472222222222222</v>
      </c>
      <c r="H87" s="15" t="n">
        <v>0.7465277777777778</v>
      </c>
      <c r="I87" s="15" t="n">
        <v>0.7458333333333333</v>
      </c>
      <c r="J87" s="15" t="n">
        <v>0.7458333333333333</v>
      </c>
      <c r="K87" s="15" t="n">
        <v>0.7472222222222222</v>
      </c>
      <c r="L87" s="15" t="n">
        <v>0.7493055555555556</v>
      </c>
      <c r="M87" s="15" t="n">
        <v>0.7479166666666667</v>
      </c>
      <c r="N87" s="15" t="n">
        <v>0.7465277777777778</v>
      </c>
      <c r="O87" s="15" t="n">
        <v>0.7479166666666667</v>
      </c>
      <c r="P87" s="15" t="n">
        <v>0.7395833333333334</v>
      </c>
      <c r="Q87" s="15" t="n">
        <v>0.7479166666666667</v>
      </c>
      <c r="R87" s="15" t="n">
        <v>0.75</v>
      </c>
      <c r="S87" s="15" t="n">
        <v>0.7548611111111111</v>
      </c>
      <c r="T87" s="15" t="n">
        <v>0.75625</v>
      </c>
      <c r="U87" s="15" t="n">
        <v>0.7576388888888889</v>
      </c>
      <c r="V87" s="15" t="n">
        <v>0.7506944444444444</v>
      </c>
      <c r="W87" s="15" t="n">
        <v>0.7520833333333333</v>
      </c>
      <c r="X87" s="15" t="n">
        <v>0.7555555555555555</v>
      </c>
      <c r="Y87" s="15" t="n">
        <v>0.7513888888888889</v>
      </c>
      <c r="Z87" s="15" t="n">
        <v>0.7555555555555555</v>
      </c>
      <c r="AA87" s="15" t="n">
        <v>0.75625</v>
      </c>
      <c r="AB87" s="15" t="n">
        <v>0.7583333333333333</v>
      </c>
      <c r="AC87" s="15" t="n">
        <v>0.7583333333333333</v>
      </c>
      <c r="AD87" s="15" t="n">
        <v>0.7590277777777777</v>
      </c>
      <c r="AE87" s="15" t="n">
        <v>0.7604166666666666</v>
      </c>
      <c r="AF87" s="15" t="n">
        <v>0.7583333333333333</v>
      </c>
      <c r="AG87" s="15" t="n">
        <v>0.7604166666666666</v>
      </c>
      <c r="AH87" s="15" t="n">
        <v>0.7631944444444444</v>
      </c>
      <c r="AI87" s="15" t="n">
        <v>0.7659722222222223</v>
      </c>
      <c r="AJ87" s="15" t="n">
        <v>0.7638888888888888</v>
      </c>
      <c r="AK87" s="15" t="n">
        <v>0.7673611111111112</v>
      </c>
      <c r="AL87" s="15" t="n">
        <v>0.7701388888888889</v>
      </c>
      <c r="AM87" s="15" t="n">
        <v>0.7618055555555555</v>
      </c>
      <c r="AN87" s="15" t="n">
        <v>0.7631944444444444</v>
      </c>
      <c r="AO87" s="15" t="n">
        <v>0.7666666666666667</v>
      </c>
      <c r="AP87" s="15" t="n">
        <v>0.7645833333333333</v>
      </c>
      <c r="AQ87" s="15" t="n">
        <v>0.7729166666666667</v>
      </c>
      <c r="AR87" s="15" t="n">
        <v>0.7736111111111111</v>
      </c>
      <c r="AS87" s="15" t="n">
        <v>0.7743055555555556</v>
      </c>
      <c r="AT87" s="15" t="n">
        <v>0.7722222222222223</v>
      </c>
      <c r="AU87" s="15" t="n">
        <v>0.7701388888888889</v>
      </c>
      <c r="AV87" s="15" t="n">
        <v>0.7701388888888889</v>
      </c>
      <c r="AW87" s="15" t="n">
        <v>0.7722222222222223</v>
      </c>
      <c r="AX87" s="15" t="n">
        <v>0.7798611111111111</v>
      </c>
    </row>
    <row r="88">
      <c r="A88" s="14" t="n">
        <v>46107</v>
      </c>
      <c r="B88" s="15" t="n">
        <v>0.7451388888888889</v>
      </c>
      <c r="C88" s="15" t="n">
        <v>0.7340277777777777</v>
      </c>
      <c r="D88" s="15" t="n">
        <v>0.7465277777777778</v>
      </c>
      <c r="E88" s="15" t="n">
        <v>0.7451388888888889</v>
      </c>
      <c r="F88" s="15" t="n">
        <v>0.7458333333333333</v>
      </c>
      <c r="G88" s="15" t="n">
        <v>0.7479166666666667</v>
      </c>
      <c r="H88" s="15" t="n">
        <v>0.7472222222222222</v>
      </c>
      <c r="I88" s="15" t="n">
        <v>0.7465277777777778</v>
      </c>
      <c r="J88" s="15" t="n">
        <v>0.7465277777777778</v>
      </c>
      <c r="K88" s="15" t="n">
        <v>0.7479166666666667</v>
      </c>
      <c r="L88" s="15" t="n">
        <v>0.75</v>
      </c>
      <c r="M88" s="15" t="n">
        <v>0.7486111111111111</v>
      </c>
      <c r="N88" s="15" t="n">
        <v>0.7472222222222222</v>
      </c>
      <c r="O88" s="15" t="n">
        <v>0.7479166666666667</v>
      </c>
      <c r="P88" s="15" t="n">
        <v>0.7395833333333334</v>
      </c>
      <c r="Q88" s="15" t="n">
        <v>0.7486111111111111</v>
      </c>
      <c r="R88" s="15" t="n">
        <v>0.7506944444444444</v>
      </c>
      <c r="S88" s="15" t="n">
        <v>0.7555555555555555</v>
      </c>
      <c r="T88" s="15" t="n">
        <v>0.7569444444444444</v>
      </c>
      <c r="U88" s="15" t="n">
        <v>0.7583333333333333</v>
      </c>
      <c r="V88" s="15" t="n">
        <v>0.7513888888888889</v>
      </c>
      <c r="W88" s="15" t="n">
        <v>0.7527777777777778</v>
      </c>
      <c r="X88" s="15" t="n">
        <v>0.75625</v>
      </c>
      <c r="Y88" s="15" t="n">
        <v>0.7520833333333333</v>
      </c>
      <c r="Z88" s="15" t="n">
        <v>0.75625</v>
      </c>
      <c r="AA88" s="15" t="n">
        <v>0.7569444444444444</v>
      </c>
      <c r="AB88" s="15" t="n">
        <v>0.7590277777777777</v>
      </c>
      <c r="AC88" s="15" t="n">
        <v>0.7590277777777777</v>
      </c>
      <c r="AD88" s="15" t="n">
        <v>0.7597222222222222</v>
      </c>
      <c r="AE88" s="15" t="n">
        <v>0.7604166666666666</v>
      </c>
      <c r="AF88" s="15" t="n">
        <v>0.7590277777777777</v>
      </c>
      <c r="AG88" s="15" t="n">
        <v>0.7604166666666666</v>
      </c>
      <c r="AH88" s="15" t="n">
        <v>0.7631944444444444</v>
      </c>
      <c r="AI88" s="15" t="n">
        <v>0.7666666666666667</v>
      </c>
      <c r="AJ88" s="15" t="n">
        <v>0.7638888888888888</v>
      </c>
      <c r="AK88" s="15" t="n">
        <v>0.7680555555555556</v>
      </c>
      <c r="AL88" s="15" t="n">
        <v>0.7708333333333334</v>
      </c>
      <c r="AM88" s="15" t="n">
        <v>0.7625</v>
      </c>
      <c r="AN88" s="15" t="n">
        <v>0.7638888888888888</v>
      </c>
      <c r="AO88" s="15" t="n">
        <v>0.7673611111111112</v>
      </c>
      <c r="AP88" s="15" t="n">
        <v>0.7652777777777777</v>
      </c>
      <c r="AQ88" s="15" t="n">
        <v>0.7736111111111111</v>
      </c>
      <c r="AR88" s="15" t="n">
        <v>0.7743055555555556</v>
      </c>
      <c r="AS88" s="15" t="n">
        <v>0.775</v>
      </c>
      <c r="AT88" s="15" t="n">
        <v>0.7729166666666667</v>
      </c>
      <c r="AU88" s="15" t="n">
        <v>0.7701388888888889</v>
      </c>
      <c r="AV88" s="15" t="n">
        <v>0.7708333333333334</v>
      </c>
      <c r="AW88" s="15" t="n">
        <v>0.7729166666666667</v>
      </c>
      <c r="AX88" s="15" t="n">
        <v>0.7798611111111111</v>
      </c>
    </row>
    <row r="89">
      <c r="A89" s="14" t="n">
        <v>46108</v>
      </c>
      <c r="B89" s="15" t="n">
        <v>0.7465277777777778</v>
      </c>
      <c r="C89" s="15" t="n">
        <v>0.7347222222222223</v>
      </c>
      <c r="D89" s="15" t="n">
        <v>0.7472222222222222</v>
      </c>
      <c r="E89" s="15" t="n">
        <v>0.7458333333333333</v>
      </c>
      <c r="F89" s="15" t="n">
        <v>0.7465277777777778</v>
      </c>
      <c r="G89" s="15" t="n">
        <v>0.7486111111111111</v>
      </c>
      <c r="H89" s="15" t="n">
        <v>0.7479166666666667</v>
      </c>
      <c r="I89" s="15" t="n">
        <v>0.7472222222222222</v>
      </c>
      <c r="J89" s="15" t="n">
        <v>0.7472222222222222</v>
      </c>
      <c r="K89" s="15" t="n">
        <v>0.7486111111111111</v>
      </c>
      <c r="L89" s="15" t="n">
        <v>0.7506944444444444</v>
      </c>
      <c r="M89" s="15" t="n">
        <v>0.7493055555555556</v>
      </c>
      <c r="N89" s="15" t="n">
        <v>0.7479166666666667</v>
      </c>
      <c r="O89" s="15" t="n">
        <v>0.7486111111111111</v>
      </c>
      <c r="P89" s="15" t="n">
        <v>0.7402777777777778</v>
      </c>
      <c r="Q89" s="15" t="n">
        <v>0.7493055555555556</v>
      </c>
      <c r="R89" s="15" t="n">
        <v>0.7513888888888889</v>
      </c>
      <c r="S89" s="15" t="n">
        <v>0.75625</v>
      </c>
      <c r="T89" s="15" t="n">
        <v>0.7576388888888889</v>
      </c>
      <c r="U89" s="15" t="n">
        <v>0.7583333333333333</v>
      </c>
      <c r="V89" s="15" t="n">
        <v>0.7520833333333333</v>
      </c>
      <c r="W89" s="15" t="n">
        <v>0.7534722222222222</v>
      </c>
      <c r="X89" s="15" t="n">
        <v>0.7569444444444444</v>
      </c>
      <c r="Y89" s="15" t="n">
        <v>0.7520833333333333</v>
      </c>
      <c r="Z89" s="15" t="n">
        <v>0.75625</v>
      </c>
      <c r="AA89" s="15" t="n">
        <v>0.7576388888888889</v>
      </c>
      <c r="AB89" s="15" t="n">
        <v>0.7597222222222222</v>
      </c>
      <c r="AC89" s="15" t="n">
        <v>0.7597222222222222</v>
      </c>
      <c r="AD89" s="15" t="n">
        <v>0.7604166666666666</v>
      </c>
      <c r="AE89" s="15" t="n">
        <v>0.7611111111111111</v>
      </c>
      <c r="AF89" s="15" t="n">
        <v>0.7597222222222222</v>
      </c>
      <c r="AG89" s="15" t="n">
        <v>0.7611111111111111</v>
      </c>
      <c r="AH89" s="15" t="n">
        <v>0.7638888888888888</v>
      </c>
      <c r="AI89" s="15" t="n">
        <v>0.7673611111111112</v>
      </c>
      <c r="AJ89" s="15" t="n">
        <v>0.7645833333333333</v>
      </c>
      <c r="AK89" s="15" t="n">
        <v>0.76875</v>
      </c>
      <c r="AL89" s="15" t="n">
        <v>0.7715277777777778</v>
      </c>
      <c r="AM89" s="15" t="n">
        <v>0.7631944444444444</v>
      </c>
      <c r="AN89" s="15" t="n">
        <v>0.7645833333333333</v>
      </c>
      <c r="AO89" s="15" t="n">
        <v>0.7680555555555556</v>
      </c>
      <c r="AP89" s="15" t="n">
        <v>0.7652777777777777</v>
      </c>
      <c r="AQ89" s="15" t="n">
        <v>0.7743055555555556</v>
      </c>
      <c r="AR89" s="15" t="n">
        <v>0.7743055555555556</v>
      </c>
      <c r="AS89" s="15" t="n">
        <v>0.7756944444444445</v>
      </c>
      <c r="AT89" s="15" t="n">
        <v>0.7729166666666667</v>
      </c>
      <c r="AU89" s="15" t="n">
        <v>0.7708333333333334</v>
      </c>
      <c r="AV89" s="15" t="n">
        <v>0.7708333333333334</v>
      </c>
      <c r="AW89" s="15" t="n">
        <v>0.7736111111111111</v>
      </c>
      <c r="AX89" s="15" t="n">
        <v>0.7805555555555556</v>
      </c>
    </row>
    <row r="90">
      <c r="A90" s="14" t="n">
        <v>46109</v>
      </c>
      <c r="B90" s="15" t="n">
        <v>0.7472222222222222</v>
      </c>
      <c r="C90" s="15" t="n">
        <v>0.7354166666666667</v>
      </c>
      <c r="D90" s="15" t="n">
        <v>0.7479166666666667</v>
      </c>
      <c r="E90" s="15" t="n">
        <v>0.7465277777777778</v>
      </c>
      <c r="F90" s="15" t="n">
        <v>0.7472222222222222</v>
      </c>
      <c r="G90" s="15" t="n">
        <v>0.7493055555555556</v>
      </c>
      <c r="H90" s="15" t="n">
        <v>0.7486111111111111</v>
      </c>
      <c r="I90" s="15" t="n">
        <v>0.7479166666666667</v>
      </c>
      <c r="J90" s="15" t="n">
        <v>0.7472222222222222</v>
      </c>
      <c r="K90" s="15" t="n">
        <v>0.7493055555555556</v>
      </c>
      <c r="L90" s="15" t="n">
        <v>0.7513888888888889</v>
      </c>
      <c r="M90" s="15" t="n">
        <v>0.75</v>
      </c>
      <c r="N90" s="15" t="n">
        <v>0.7486111111111111</v>
      </c>
      <c r="O90" s="15" t="n">
        <v>0.7493055555555556</v>
      </c>
      <c r="P90" s="15" t="n">
        <v>0.7402777777777778</v>
      </c>
      <c r="Q90" s="15" t="n">
        <v>0.7493055555555556</v>
      </c>
      <c r="R90" s="15" t="n">
        <v>0.7520833333333333</v>
      </c>
      <c r="S90" s="15" t="n">
        <v>0.7569444444444444</v>
      </c>
      <c r="T90" s="15" t="n">
        <v>0.7583333333333333</v>
      </c>
      <c r="U90" s="15" t="n">
        <v>0.7590277777777777</v>
      </c>
      <c r="V90" s="15" t="n">
        <v>0.7527777777777778</v>
      </c>
      <c r="W90" s="15" t="n">
        <v>0.7541666666666667</v>
      </c>
      <c r="X90" s="15" t="n">
        <v>0.7576388888888889</v>
      </c>
      <c r="Y90" s="15" t="n">
        <v>0.7527777777777778</v>
      </c>
      <c r="Z90" s="15" t="n">
        <v>0.7569444444444444</v>
      </c>
      <c r="AA90" s="15" t="n">
        <v>0.7583333333333333</v>
      </c>
      <c r="AB90" s="15" t="n">
        <v>0.7597222222222222</v>
      </c>
      <c r="AC90" s="15" t="n">
        <v>0.7604166666666666</v>
      </c>
      <c r="AD90" s="15" t="n">
        <v>0.7611111111111111</v>
      </c>
      <c r="AE90" s="15" t="n">
        <v>0.7618055555555555</v>
      </c>
      <c r="AF90" s="15" t="n">
        <v>0.7597222222222222</v>
      </c>
      <c r="AG90" s="15" t="n">
        <v>0.7618055555555555</v>
      </c>
      <c r="AH90" s="15" t="n">
        <v>0.7645833333333333</v>
      </c>
      <c r="AI90" s="15" t="n">
        <v>0.7680555555555556</v>
      </c>
      <c r="AJ90" s="15" t="n">
        <v>0.7652777777777777</v>
      </c>
      <c r="AK90" s="15" t="n">
        <v>0.7694444444444445</v>
      </c>
      <c r="AL90" s="15" t="n">
        <v>0.7722222222222223</v>
      </c>
      <c r="AM90" s="15" t="n">
        <v>0.7631944444444444</v>
      </c>
      <c r="AN90" s="15" t="n">
        <v>0.7645833333333333</v>
      </c>
      <c r="AO90" s="15" t="n">
        <v>0.7680555555555556</v>
      </c>
      <c r="AP90" s="15" t="n">
        <v>0.7659722222222223</v>
      </c>
      <c r="AQ90" s="15" t="n">
        <v>0.775</v>
      </c>
      <c r="AR90" s="15" t="n">
        <v>0.775</v>
      </c>
      <c r="AS90" s="15" t="n">
        <v>0.7763888888888889</v>
      </c>
      <c r="AT90" s="15" t="n">
        <v>0.7736111111111111</v>
      </c>
      <c r="AU90" s="15" t="n">
        <v>0.7715277777777778</v>
      </c>
      <c r="AV90" s="15" t="n">
        <v>0.7715277777777778</v>
      </c>
      <c r="AW90" s="15" t="n">
        <v>0.7736111111111111</v>
      </c>
      <c r="AX90" s="15" t="n">
        <v>0.7805555555555556</v>
      </c>
    </row>
    <row r="91">
      <c r="A91" s="14" t="n">
        <v>46110</v>
      </c>
      <c r="B91" s="15" t="n">
        <v>0.7479166666666667</v>
      </c>
      <c r="C91" s="15" t="n">
        <v>0.7361111111111112</v>
      </c>
      <c r="D91" s="15" t="n">
        <v>0.7486111111111111</v>
      </c>
      <c r="E91" s="15" t="n">
        <v>0.7472222222222222</v>
      </c>
      <c r="F91" s="15" t="n">
        <v>0.7479166666666667</v>
      </c>
      <c r="G91" s="15" t="n">
        <v>0.75</v>
      </c>
      <c r="H91" s="15" t="n">
        <v>0.7493055555555556</v>
      </c>
      <c r="I91" s="15" t="n">
        <v>0.7486111111111111</v>
      </c>
      <c r="J91" s="15" t="n">
        <v>0.7479166666666667</v>
      </c>
      <c r="K91" s="15" t="n">
        <v>0.75</v>
      </c>
      <c r="L91" s="15" t="n">
        <v>0.7520833333333333</v>
      </c>
      <c r="M91" s="15" t="n">
        <v>0.75</v>
      </c>
      <c r="N91" s="15" t="n">
        <v>0.7486111111111111</v>
      </c>
      <c r="O91" s="15" t="n">
        <v>0.75</v>
      </c>
      <c r="P91" s="15" t="n">
        <v>0.7409722222222223</v>
      </c>
      <c r="Q91" s="15" t="n">
        <v>0.75</v>
      </c>
      <c r="R91" s="15" t="n">
        <v>0.7527777777777778</v>
      </c>
      <c r="S91" s="15" t="n">
        <v>0.7569444444444444</v>
      </c>
      <c r="T91" s="15" t="n">
        <v>0.7590277777777777</v>
      </c>
      <c r="U91" s="15" t="n">
        <v>0.7597222222222222</v>
      </c>
      <c r="V91" s="15" t="n">
        <v>0.7534722222222222</v>
      </c>
      <c r="W91" s="15" t="n">
        <v>0.7548611111111111</v>
      </c>
      <c r="X91" s="15" t="n">
        <v>0.7583333333333333</v>
      </c>
      <c r="Y91" s="15" t="n">
        <v>0.7534722222222222</v>
      </c>
      <c r="Z91" s="15" t="n">
        <v>0.7576388888888889</v>
      </c>
      <c r="AA91" s="15" t="n">
        <v>0.7583333333333333</v>
      </c>
      <c r="AB91" s="15" t="n">
        <v>0.7604166666666666</v>
      </c>
      <c r="AC91" s="15" t="n">
        <v>0.7611111111111111</v>
      </c>
      <c r="AD91" s="15" t="n">
        <v>0.7618055555555555</v>
      </c>
      <c r="AE91" s="15" t="n">
        <v>0.7625</v>
      </c>
      <c r="AF91" s="15" t="n">
        <v>0.7604166666666666</v>
      </c>
      <c r="AG91" s="15" t="n">
        <v>0.7625</v>
      </c>
      <c r="AH91" s="15" t="n">
        <v>0.7652777777777777</v>
      </c>
      <c r="AI91" s="15" t="n">
        <v>0.76875</v>
      </c>
      <c r="AJ91" s="15" t="n">
        <v>0.7659722222222223</v>
      </c>
      <c r="AK91" s="15" t="n">
        <v>0.7701388888888889</v>
      </c>
      <c r="AL91" s="15" t="n">
        <v>0.7722222222222223</v>
      </c>
      <c r="AM91" s="15" t="n">
        <v>0.7638888888888888</v>
      </c>
      <c r="AN91" s="15" t="n">
        <v>0.7652777777777777</v>
      </c>
      <c r="AO91" s="15" t="n">
        <v>0.76875</v>
      </c>
      <c r="AP91" s="15" t="n">
        <v>0.7666666666666667</v>
      </c>
      <c r="AQ91" s="15" t="n">
        <v>0.775</v>
      </c>
      <c r="AR91" s="15" t="n">
        <v>0.7756944444444445</v>
      </c>
      <c r="AS91" s="15" t="n">
        <v>0.7763888888888889</v>
      </c>
      <c r="AT91" s="15" t="n">
        <v>0.7743055555555556</v>
      </c>
      <c r="AU91" s="15" t="n">
        <v>0.7715277777777778</v>
      </c>
      <c r="AV91" s="15" t="n">
        <v>0.7722222222222223</v>
      </c>
      <c r="AW91" s="15" t="n">
        <v>0.7743055555555556</v>
      </c>
      <c r="AX91" s="15" t="n">
        <v>0.78125</v>
      </c>
    </row>
    <row r="92">
      <c r="A92" s="14" t="n">
        <v>46111</v>
      </c>
      <c r="B92" s="15" t="n">
        <v>0.7486111111111111</v>
      </c>
      <c r="C92" s="15" t="n">
        <v>0.7368055555555556</v>
      </c>
      <c r="D92" s="15" t="n">
        <v>0.7493055555555556</v>
      </c>
      <c r="E92" s="15" t="n">
        <v>0.7479166666666667</v>
      </c>
      <c r="F92" s="15" t="n">
        <v>0.7479166666666667</v>
      </c>
      <c r="G92" s="15" t="n">
        <v>0.7506944444444444</v>
      </c>
      <c r="H92" s="15" t="n">
        <v>0.75</v>
      </c>
      <c r="I92" s="15" t="n">
        <v>0.7493055555555556</v>
      </c>
      <c r="J92" s="15" t="n">
        <v>0.7486111111111111</v>
      </c>
      <c r="K92" s="15" t="n">
        <v>0.7506944444444444</v>
      </c>
      <c r="L92" s="15" t="n">
        <v>0.7527777777777778</v>
      </c>
      <c r="M92" s="15" t="n">
        <v>0.7506944444444444</v>
      </c>
      <c r="N92" s="15" t="n">
        <v>0.7493055555555556</v>
      </c>
      <c r="O92" s="15" t="n">
        <v>0.7506944444444444</v>
      </c>
      <c r="P92" s="15" t="n">
        <v>0.7409722222222223</v>
      </c>
      <c r="Q92" s="15" t="n">
        <v>0.7506944444444444</v>
      </c>
      <c r="R92" s="15" t="n">
        <v>0.7534722222222222</v>
      </c>
      <c r="S92" s="15" t="n">
        <v>0.7576388888888889</v>
      </c>
      <c r="T92" s="15" t="n">
        <v>0.7597222222222222</v>
      </c>
      <c r="U92" s="15" t="n">
        <v>0.7604166666666666</v>
      </c>
      <c r="V92" s="15" t="n">
        <v>0.7534722222222222</v>
      </c>
      <c r="W92" s="15" t="n">
        <v>0.7548611111111111</v>
      </c>
      <c r="X92" s="15" t="n">
        <v>0.7590277777777777</v>
      </c>
      <c r="Y92" s="15" t="n">
        <v>0.7541666666666667</v>
      </c>
      <c r="Z92" s="15" t="n">
        <v>0.7583333333333333</v>
      </c>
      <c r="AA92" s="15" t="n">
        <v>0.7590277777777777</v>
      </c>
      <c r="AB92" s="15" t="n">
        <v>0.7611111111111111</v>
      </c>
      <c r="AC92" s="15" t="n">
        <v>0.7611111111111111</v>
      </c>
      <c r="AD92" s="15" t="n">
        <v>0.7618055555555555</v>
      </c>
      <c r="AE92" s="15" t="n">
        <v>0.7631944444444444</v>
      </c>
      <c r="AF92" s="15" t="n">
        <v>0.7611111111111111</v>
      </c>
      <c r="AG92" s="15" t="n">
        <v>0.7625</v>
      </c>
      <c r="AH92" s="15" t="n">
        <v>0.7659722222222223</v>
      </c>
      <c r="AI92" s="15" t="n">
        <v>0.76875</v>
      </c>
      <c r="AJ92" s="15" t="n">
        <v>0.7666666666666667</v>
      </c>
      <c r="AK92" s="15" t="n">
        <v>0.7701388888888889</v>
      </c>
      <c r="AL92" s="15" t="n">
        <v>0.7729166666666667</v>
      </c>
      <c r="AM92" s="15" t="n">
        <v>0.7645833333333333</v>
      </c>
      <c r="AN92" s="15" t="n">
        <v>0.7659722222222223</v>
      </c>
      <c r="AO92" s="15" t="n">
        <v>0.7694444444444445</v>
      </c>
      <c r="AP92" s="15" t="n">
        <v>0.7673611111111112</v>
      </c>
      <c r="AQ92" s="15" t="n">
        <v>0.7756944444444445</v>
      </c>
      <c r="AR92" s="15" t="n">
        <v>0.7756944444444445</v>
      </c>
      <c r="AS92" s="15" t="n">
        <v>0.7770833333333333</v>
      </c>
      <c r="AT92" s="15" t="n">
        <v>0.775</v>
      </c>
      <c r="AU92" s="15" t="n">
        <v>0.7722222222222223</v>
      </c>
      <c r="AV92" s="15" t="n">
        <v>0.7722222222222223</v>
      </c>
      <c r="AW92" s="15" t="n">
        <v>0.775</v>
      </c>
      <c r="AX92" s="15" t="n">
        <v>0.78125</v>
      </c>
    </row>
    <row r="93">
      <c r="A93" s="14" t="n">
        <v>46112</v>
      </c>
      <c r="B93" s="15" t="n">
        <v>0.7493055555555556</v>
      </c>
      <c r="C93" s="15" t="n">
        <v>0.7375</v>
      </c>
      <c r="D93" s="15" t="n">
        <v>0.75</v>
      </c>
      <c r="E93" s="15" t="n">
        <v>0.7486111111111111</v>
      </c>
      <c r="F93" s="15" t="n">
        <v>0.7486111111111111</v>
      </c>
      <c r="G93" s="15" t="n">
        <v>0.7513888888888889</v>
      </c>
      <c r="H93" s="15" t="n">
        <v>0.75</v>
      </c>
      <c r="I93" s="15" t="n">
        <v>0.75</v>
      </c>
      <c r="J93" s="15" t="n">
        <v>0.7493055555555556</v>
      </c>
      <c r="K93" s="15" t="n">
        <v>0.7506944444444444</v>
      </c>
      <c r="L93" s="15" t="n">
        <v>0.7534722222222222</v>
      </c>
      <c r="M93" s="15" t="n">
        <v>0.7513888888888889</v>
      </c>
      <c r="N93" s="15" t="n">
        <v>0.75</v>
      </c>
      <c r="O93" s="15" t="n">
        <v>0.7513888888888889</v>
      </c>
      <c r="P93" s="15" t="n">
        <v>0.7416666666666667</v>
      </c>
      <c r="Q93" s="15" t="n">
        <v>0.7513888888888889</v>
      </c>
      <c r="R93" s="15" t="n">
        <v>0.7541666666666667</v>
      </c>
      <c r="S93" s="15" t="n">
        <v>0.7583333333333333</v>
      </c>
      <c r="T93" s="15" t="n">
        <v>0.7597222222222222</v>
      </c>
      <c r="U93" s="15" t="n">
        <v>0.7611111111111111</v>
      </c>
      <c r="V93" s="15" t="n">
        <v>0.7541666666666667</v>
      </c>
      <c r="W93" s="15" t="n">
        <v>0.7555555555555555</v>
      </c>
      <c r="X93" s="15" t="n">
        <v>0.7590277777777777</v>
      </c>
      <c r="Y93" s="15" t="n">
        <v>0.7548611111111111</v>
      </c>
      <c r="Z93" s="15" t="n">
        <v>0.7590277777777777</v>
      </c>
      <c r="AA93" s="15" t="n">
        <v>0.7597222222222222</v>
      </c>
      <c r="AB93" s="15" t="n">
        <v>0.7618055555555555</v>
      </c>
      <c r="AC93" s="15" t="n">
        <v>0.7618055555555555</v>
      </c>
      <c r="AD93" s="15" t="n">
        <v>0.7625</v>
      </c>
      <c r="AE93" s="15" t="n">
        <v>0.7631944444444444</v>
      </c>
      <c r="AF93" s="15" t="n">
        <v>0.7618055555555555</v>
      </c>
      <c r="AG93" s="15" t="n">
        <v>0.7631944444444444</v>
      </c>
      <c r="AH93" s="15" t="n">
        <v>0.7666666666666667</v>
      </c>
      <c r="AI93" s="15" t="n">
        <v>0.7694444444444445</v>
      </c>
      <c r="AJ93" s="15" t="n">
        <v>0.7666666666666667</v>
      </c>
      <c r="AK93" s="15" t="n">
        <v>0.7708333333333334</v>
      </c>
      <c r="AL93" s="15" t="n">
        <v>0.7736111111111111</v>
      </c>
      <c r="AM93" s="15" t="n">
        <v>0.7652777777777777</v>
      </c>
      <c r="AN93" s="15" t="n">
        <v>0.7666666666666667</v>
      </c>
      <c r="AO93" s="15" t="n">
        <v>0.7701388888888889</v>
      </c>
      <c r="AP93" s="15" t="n">
        <v>0.7673611111111112</v>
      </c>
      <c r="AQ93" s="15" t="n">
        <v>0.7763888888888889</v>
      </c>
      <c r="AR93" s="15" t="n">
        <v>0.7763888888888889</v>
      </c>
      <c r="AS93" s="15" t="n">
        <v>0.7777777777777778</v>
      </c>
      <c r="AT93" s="15" t="n">
        <v>0.775</v>
      </c>
      <c r="AU93" s="15" t="n">
        <v>0.7729166666666667</v>
      </c>
      <c r="AV93" s="15" t="n">
        <v>0.7729166666666667</v>
      </c>
      <c r="AW93" s="15" t="n">
        <v>0.775</v>
      </c>
      <c r="AX93" s="15" t="n">
        <v>0.7819444444444444</v>
      </c>
    </row>
    <row r="94">
      <c r="A94" s="14" t="n">
        <v>46113</v>
      </c>
      <c r="B94" s="15" t="n">
        <v>0.75</v>
      </c>
      <c r="C94" s="15" t="n">
        <v>0.7388888888888889</v>
      </c>
      <c r="D94" s="15" t="n">
        <v>0.7506944444444444</v>
      </c>
      <c r="E94" s="15" t="n">
        <v>0.7493055555555556</v>
      </c>
      <c r="F94" s="15" t="n">
        <v>0.7493055555555556</v>
      </c>
      <c r="G94" s="15" t="n">
        <v>0.7520833333333333</v>
      </c>
      <c r="H94" s="15" t="n">
        <v>0.7506944444444444</v>
      </c>
      <c r="I94" s="15" t="n">
        <v>0.7506944444444444</v>
      </c>
      <c r="J94" s="15" t="n">
        <v>0.75</v>
      </c>
      <c r="K94" s="15" t="n">
        <v>0.7513888888888889</v>
      </c>
      <c r="L94" s="15" t="n">
        <v>0.7534722222222222</v>
      </c>
      <c r="M94" s="15" t="n">
        <v>0.7520833333333333</v>
      </c>
      <c r="N94" s="15" t="n">
        <v>0.7506944444444444</v>
      </c>
      <c r="O94" s="15" t="n">
        <v>0.7513888888888889</v>
      </c>
      <c r="P94" s="15" t="n">
        <v>0.7416666666666667</v>
      </c>
      <c r="Q94" s="15" t="n">
        <v>0.7520833333333333</v>
      </c>
      <c r="R94" s="15" t="n">
        <v>0.7541666666666667</v>
      </c>
      <c r="S94" s="15" t="n">
        <v>0.7590277777777777</v>
      </c>
      <c r="T94" s="15" t="n">
        <v>0.7604166666666666</v>
      </c>
      <c r="U94" s="15" t="n">
        <v>0.7618055555555555</v>
      </c>
      <c r="V94" s="15" t="n">
        <v>0.7548611111111111</v>
      </c>
      <c r="W94" s="15" t="n">
        <v>0.75625</v>
      </c>
      <c r="X94" s="15" t="n">
        <v>0.7597222222222222</v>
      </c>
      <c r="Y94" s="15" t="n">
        <v>0.7548611111111111</v>
      </c>
      <c r="Z94" s="15" t="n">
        <v>0.7590277777777777</v>
      </c>
      <c r="AA94" s="15" t="n">
        <v>0.7604166666666666</v>
      </c>
      <c r="AB94" s="15" t="n">
        <v>0.7625</v>
      </c>
      <c r="AC94" s="15" t="n">
        <v>0.7625</v>
      </c>
      <c r="AD94" s="15" t="n">
        <v>0.7631944444444444</v>
      </c>
      <c r="AE94" s="15" t="n">
        <v>0.7638888888888888</v>
      </c>
      <c r="AF94" s="15" t="n">
        <v>0.7618055555555555</v>
      </c>
      <c r="AG94" s="15" t="n">
        <v>0.7638888888888888</v>
      </c>
      <c r="AH94" s="15" t="n">
        <v>0.7666666666666667</v>
      </c>
      <c r="AI94" s="15" t="n">
        <v>0.7701388888888889</v>
      </c>
      <c r="AJ94" s="15" t="n">
        <v>0.7673611111111112</v>
      </c>
      <c r="AK94" s="15" t="n">
        <v>0.7715277777777778</v>
      </c>
      <c r="AL94" s="15" t="n">
        <v>0.7743055555555556</v>
      </c>
      <c r="AM94" s="15" t="n">
        <v>0.7652777777777777</v>
      </c>
      <c r="AN94" s="15" t="n">
        <v>0.7666666666666667</v>
      </c>
      <c r="AO94" s="15" t="n">
        <v>0.7701388888888889</v>
      </c>
      <c r="AP94" s="15" t="n">
        <v>0.7680555555555556</v>
      </c>
      <c r="AQ94" s="15" t="n">
        <v>0.7770833333333333</v>
      </c>
      <c r="AR94" s="15" t="n">
        <v>0.7770833333333333</v>
      </c>
      <c r="AS94" s="15" t="n">
        <v>0.7777777777777778</v>
      </c>
      <c r="AT94" s="15" t="n">
        <v>0.7756944444444445</v>
      </c>
      <c r="AU94" s="15" t="n">
        <v>0.7736111111111111</v>
      </c>
      <c r="AV94" s="15" t="n">
        <v>0.7736111111111111</v>
      </c>
      <c r="AW94" s="15" t="n">
        <v>0.7756944444444445</v>
      </c>
      <c r="AX94" s="15" t="n">
        <v>0.7819444444444444</v>
      </c>
    </row>
    <row r="95">
      <c r="A95" s="14" t="n">
        <v>46114</v>
      </c>
      <c r="B95" s="15" t="n">
        <v>0.7513888888888889</v>
      </c>
      <c r="C95" s="15" t="n">
        <v>0.7395833333333334</v>
      </c>
      <c r="D95" s="15" t="n">
        <v>0.7513888888888889</v>
      </c>
      <c r="E95" s="15" t="n">
        <v>0.75</v>
      </c>
      <c r="F95" s="15" t="n">
        <v>0.75</v>
      </c>
      <c r="G95" s="15" t="n">
        <v>0.7527777777777778</v>
      </c>
      <c r="H95" s="15" t="n">
        <v>0.7513888888888889</v>
      </c>
      <c r="I95" s="15" t="n">
        <v>0.7513888888888889</v>
      </c>
      <c r="J95" s="15" t="n">
        <v>0.7506944444444444</v>
      </c>
      <c r="K95" s="15" t="n">
        <v>0.7520833333333333</v>
      </c>
      <c r="L95" s="15" t="n">
        <v>0.7541666666666667</v>
      </c>
      <c r="M95" s="15" t="n">
        <v>0.7527777777777778</v>
      </c>
      <c r="N95" s="15" t="n">
        <v>0.7513888888888889</v>
      </c>
      <c r="O95" s="15" t="n">
        <v>0.7520833333333333</v>
      </c>
      <c r="P95" s="15" t="n">
        <v>0.7423611111111111</v>
      </c>
      <c r="Q95" s="15" t="n">
        <v>0.7520833333333333</v>
      </c>
      <c r="R95" s="15" t="n">
        <v>0.7548611111111111</v>
      </c>
      <c r="S95" s="15" t="n">
        <v>0.7597222222222222</v>
      </c>
      <c r="T95" s="15" t="n">
        <v>0.7611111111111111</v>
      </c>
      <c r="U95" s="15" t="n">
        <v>0.7625</v>
      </c>
      <c r="V95" s="15" t="n">
        <v>0.7555555555555555</v>
      </c>
      <c r="W95" s="15" t="n">
        <v>0.7569444444444444</v>
      </c>
      <c r="X95" s="15" t="n">
        <v>0.7604166666666666</v>
      </c>
      <c r="Y95" s="15" t="n">
        <v>0.7555555555555555</v>
      </c>
      <c r="Z95" s="15" t="n">
        <v>0.7597222222222222</v>
      </c>
      <c r="AA95" s="15" t="n">
        <v>0.7611111111111111</v>
      </c>
      <c r="AB95" s="15" t="n">
        <v>0.7625</v>
      </c>
      <c r="AC95" s="15" t="n">
        <v>0.7631944444444444</v>
      </c>
      <c r="AD95" s="15" t="n">
        <v>0.7638888888888888</v>
      </c>
      <c r="AE95" s="15" t="n">
        <v>0.7645833333333333</v>
      </c>
      <c r="AF95" s="15" t="n">
        <v>0.7625</v>
      </c>
      <c r="AG95" s="15" t="n">
        <v>0.7645833333333333</v>
      </c>
      <c r="AH95" s="15" t="n">
        <v>0.7673611111111112</v>
      </c>
      <c r="AI95" s="15" t="n">
        <v>0.7708333333333334</v>
      </c>
      <c r="AJ95" s="15" t="n">
        <v>0.7680555555555556</v>
      </c>
      <c r="AK95" s="15" t="n">
        <v>0.7722222222222223</v>
      </c>
      <c r="AL95" s="15" t="n">
        <v>0.7743055555555556</v>
      </c>
      <c r="AM95" s="15" t="n">
        <v>0.7659722222222223</v>
      </c>
      <c r="AN95" s="15" t="n">
        <v>0.7673611111111112</v>
      </c>
      <c r="AO95" s="15" t="n">
        <v>0.7708333333333334</v>
      </c>
      <c r="AP95" s="15" t="n">
        <v>0.76875</v>
      </c>
      <c r="AQ95" s="15" t="n">
        <v>0.7770833333333333</v>
      </c>
      <c r="AR95" s="15" t="n">
        <v>0.7777777777777778</v>
      </c>
      <c r="AS95" s="15" t="n">
        <v>0.7784722222222222</v>
      </c>
      <c r="AT95" s="15" t="n">
        <v>0.7763888888888889</v>
      </c>
      <c r="AU95" s="15" t="n">
        <v>0.7736111111111111</v>
      </c>
      <c r="AV95" s="15" t="n">
        <v>0.7736111111111111</v>
      </c>
      <c r="AW95" s="15" t="n">
        <v>0.7763888888888889</v>
      </c>
      <c r="AX95" s="15" t="n">
        <v>0.7826388888888889</v>
      </c>
    </row>
    <row r="96">
      <c r="A96" s="14" t="n">
        <v>46115</v>
      </c>
      <c r="B96" s="15" t="n">
        <v>0.7520833333333333</v>
      </c>
      <c r="C96" s="15" t="n">
        <v>0.7402777777777778</v>
      </c>
      <c r="D96" s="15" t="n">
        <v>0.7527777777777778</v>
      </c>
      <c r="E96" s="15" t="n">
        <v>0.7506944444444444</v>
      </c>
      <c r="F96" s="15" t="n">
        <v>0.7506944444444444</v>
      </c>
      <c r="G96" s="15" t="n">
        <v>0.7534722222222222</v>
      </c>
      <c r="H96" s="15" t="n">
        <v>0.7520833333333333</v>
      </c>
      <c r="I96" s="15" t="n">
        <v>0.7513888888888889</v>
      </c>
      <c r="J96" s="15" t="n">
        <v>0.7506944444444444</v>
      </c>
      <c r="K96" s="15" t="n">
        <v>0.7527777777777778</v>
      </c>
      <c r="L96" s="15" t="n">
        <v>0.7548611111111111</v>
      </c>
      <c r="M96" s="15" t="n">
        <v>0.7527777777777778</v>
      </c>
      <c r="N96" s="15" t="n">
        <v>0.7513888888888889</v>
      </c>
      <c r="O96" s="15" t="n">
        <v>0.7527777777777778</v>
      </c>
      <c r="P96" s="15" t="n">
        <v>0.7423611111111111</v>
      </c>
      <c r="Q96" s="15" t="n">
        <v>0.7527777777777778</v>
      </c>
      <c r="R96" s="15" t="n">
        <v>0.7555555555555555</v>
      </c>
      <c r="S96" s="15" t="n">
        <v>0.7604166666666666</v>
      </c>
      <c r="T96" s="15" t="n">
        <v>0.7618055555555555</v>
      </c>
      <c r="U96" s="15" t="n">
        <v>0.7625</v>
      </c>
      <c r="V96" s="15" t="n">
        <v>0.75625</v>
      </c>
      <c r="W96" s="15" t="n">
        <v>0.7576388888888889</v>
      </c>
      <c r="X96" s="15" t="n">
        <v>0.7611111111111111</v>
      </c>
      <c r="Y96" s="15" t="n">
        <v>0.75625</v>
      </c>
      <c r="Z96" s="15" t="n">
        <v>0.7604166666666666</v>
      </c>
      <c r="AA96" s="15" t="n">
        <v>0.7611111111111111</v>
      </c>
      <c r="AB96" s="15" t="n">
        <v>0.7631944444444444</v>
      </c>
      <c r="AC96" s="15" t="n">
        <v>0.7638888888888888</v>
      </c>
      <c r="AD96" s="15" t="n">
        <v>0.7638888888888888</v>
      </c>
      <c r="AE96" s="15" t="n">
        <v>0.7652777777777777</v>
      </c>
      <c r="AF96" s="15" t="n">
        <v>0.7631944444444444</v>
      </c>
      <c r="AG96" s="15" t="n">
        <v>0.7645833333333333</v>
      </c>
      <c r="AH96" s="15" t="n">
        <v>0.7680555555555556</v>
      </c>
      <c r="AI96" s="15" t="n">
        <v>0.7715277777777778</v>
      </c>
      <c r="AJ96" s="15" t="n">
        <v>0.76875</v>
      </c>
      <c r="AK96" s="15" t="n">
        <v>0.7722222222222223</v>
      </c>
      <c r="AL96" s="15" t="n">
        <v>0.775</v>
      </c>
      <c r="AM96" s="15" t="n">
        <v>0.7666666666666667</v>
      </c>
      <c r="AN96" s="15" t="n">
        <v>0.7680555555555556</v>
      </c>
      <c r="AO96" s="15" t="n">
        <v>0.7715277777777778</v>
      </c>
      <c r="AP96" s="15" t="n">
        <v>0.7694444444444445</v>
      </c>
      <c r="AQ96" s="15" t="n">
        <v>0.7777777777777778</v>
      </c>
      <c r="AR96" s="15" t="n">
        <v>0.7777777777777778</v>
      </c>
      <c r="AS96" s="15" t="n">
        <v>0.7791666666666667</v>
      </c>
      <c r="AT96" s="15" t="n">
        <v>0.7763888888888889</v>
      </c>
      <c r="AU96" s="15" t="n">
        <v>0.7743055555555556</v>
      </c>
      <c r="AV96" s="15" t="n">
        <v>0.7743055555555556</v>
      </c>
      <c r="AW96" s="15" t="n">
        <v>0.7763888888888889</v>
      </c>
      <c r="AX96" s="15" t="n">
        <v>0.7826388888888889</v>
      </c>
    </row>
    <row r="97">
      <c r="A97" s="14" t="n">
        <v>46116</v>
      </c>
      <c r="B97" s="15" t="n">
        <v>0.7527777777777778</v>
      </c>
      <c r="C97" s="15" t="n">
        <v>0.7409722222222223</v>
      </c>
      <c r="D97" s="15" t="n">
        <v>0.7534722222222222</v>
      </c>
      <c r="E97" s="15" t="n">
        <v>0.7513888888888889</v>
      </c>
      <c r="F97" s="15" t="n">
        <v>0.7513888888888889</v>
      </c>
      <c r="G97" s="15" t="n">
        <v>0.7541666666666667</v>
      </c>
      <c r="H97" s="15" t="n">
        <v>0.7527777777777778</v>
      </c>
      <c r="I97" s="15" t="n">
        <v>0.7520833333333333</v>
      </c>
      <c r="J97" s="15" t="n">
        <v>0.7513888888888889</v>
      </c>
      <c r="K97" s="15" t="n">
        <v>0.7534722222222222</v>
      </c>
      <c r="L97" s="15" t="n">
        <v>0.7555555555555555</v>
      </c>
      <c r="M97" s="15" t="n">
        <v>0.7534722222222222</v>
      </c>
      <c r="N97" s="15" t="n">
        <v>0.7520833333333333</v>
      </c>
      <c r="O97" s="15" t="n">
        <v>0.7534722222222222</v>
      </c>
      <c r="P97" s="15" t="n">
        <v>0.7430555555555556</v>
      </c>
      <c r="Q97" s="15" t="n">
        <v>0.7534722222222222</v>
      </c>
      <c r="R97" s="15" t="n">
        <v>0.75625</v>
      </c>
      <c r="S97" s="15" t="n">
        <v>0.7611111111111111</v>
      </c>
      <c r="T97" s="15" t="n">
        <v>0.7625</v>
      </c>
      <c r="U97" s="15" t="n">
        <v>0.7631944444444444</v>
      </c>
      <c r="V97" s="15" t="n">
        <v>0.7569444444444444</v>
      </c>
      <c r="W97" s="15" t="n">
        <v>0.7583333333333333</v>
      </c>
      <c r="X97" s="15" t="n">
        <v>0.7618055555555555</v>
      </c>
      <c r="Y97" s="15" t="n">
        <v>0.7569444444444444</v>
      </c>
      <c r="Z97" s="15" t="n">
        <v>0.7611111111111111</v>
      </c>
      <c r="AA97" s="15" t="n">
        <v>0.7618055555555555</v>
      </c>
      <c r="AB97" s="15" t="n">
        <v>0.7638888888888888</v>
      </c>
      <c r="AC97" s="15" t="n">
        <v>0.7638888888888888</v>
      </c>
      <c r="AD97" s="15" t="n">
        <v>0.7645833333333333</v>
      </c>
      <c r="AE97" s="15" t="n">
        <v>0.7652777777777777</v>
      </c>
      <c r="AF97" s="15" t="n">
        <v>0.7638888888888888</v>
      </c>
      <c r="AG97" s="15" t="n">
        <v>0.7652777777777777</v>
      </c>
      <c r="AH97" s="15" t="n">
        <v>0.76875</v>
      </c>
      <c r="AI97" s="15" t="n">
        <v>0.7715277777777778</v>
      </c>
      <c r="AJ97" s="15" t="n">
        <v>0.76875</v>
      </c>
      <c r="AK97" s="15" t="n">
        <v>0.7729166666666667</v>
      </c>
      <c r="AL97" s="15" t="n">
        <v>0.7756944444444445</v>
      </c>
      <c r="AM97" s="15" t="n">
        <v>0.7673611111111112</v>
      </c>
      <c r="AN97" s="15" t="n">
        <v>0.76875</v>
      </c>
      <c r="AO97" s="15" t="n">
        <v>0.7722222222222223</v>
      </c>
      <c r="AP97" s="15" t="n">
        <v>0.7694444444444445</v>
      </c>
      <c r="AQ97" s="15" t="n">
        <v>0.7784722222222222</v>
      </c>
      <c r="AR97" s="15" t="n">
        <v>0.7784722222222222</v>
      </c>
      <c r="AS97" s="15" t="n">
        <v>0.7791666666666667</v>
      </c>
      <c r="AT97" s="15" t="n">
        <v>0.7770833333333333</v>
      </c>
      <c r="AU97" s="15" t="n">
        <v>0.775</v>
      </c>
      <c r="AV97" s="15" t="n">
        <v>0.775</v>
      </c>
      <c r="AW97" s="15" t="n">
        <v>0.7770833333333333</v>
      </c>
      <c r="AX97" s="15" t="n">
        <v>0.7833333333333333</v>
      </c>
    </row>
    <row r="98">
      <c r="A98" s="14" t="n">
        <v>46117</v>
      </c>
      <c r="B98" s="15" t="n">
        <v>0.7534722222222222</v>
      </c>
      <c r="C98" s="15" t="n">
        <v>0.7416666666666667</v>
      </c>
      <c r="D98" s="15" t="n">
        <v>0.7541666666666667</v>
      </c>
      <c r="E98" s="15" t="n">
        <v>0.7520833333333333</v>
      </c>
      <c r="F98" s="15" t="n">
        <v>0.7520833333333333</v>
      </c>
      <c r="G98" s="15" t="n">
        <v>0.7548611111111111</v>
      </c>
      <c r="H98" s="15" t="n">
        <v>0.7534722222222222</v>
      </c>
      <c r="I98" s="15" t="n">
        <v>0.7527777777777778</v>
      </c>
      <c r="J98" s="15" t="n">
        <v>0.7520833333333333</v>
      </c>
      <c r="K98" s="15" t="n">
        <v>0.7541666666666667</v>
      </c>
      <c r="L98" s="15" t="n">
        <v>0.75625</v>
      </c>
      <c r="M98" s="15" t="n">
        <v>0.7541666666666667</v>
      </c>
      <c r="N98" s="15" t="n">
        <v>0.7527777777777778</v>
      </c>
      <c r="O98" s="15" t="n">
        <v>0.7541666666666667</v>
      </c>
      <c r="P98" s="15" t="n">
        <v>0.7430555555555556</v>
      </c>
      <c r="Q98" s="15" t="n">
        <v>0.7541666666666667</v>
      </c>
      <c r="R98" s="15" t="n">
        <v>0.7569444444444444</v>
      </c>
      <c r="S98" s="15" t="n">
        <v>0.7611111111111111</v>
      </c>
      <c r="T98" s="15" t="n">
        <v>0.7631944444444444</v>
      </c>
      <c r="U98" s="15" t="n">
        <v>0.7638888888888888</v>
      </c>
      <c r="V98" s="15" t="n">
        <v>0.7569444444444444</v>
      </c>
      <c r="W98" s="15" t="n">
        <v>0.7590277777777777</v>
      </c>
      <c r="X98" s="15" t="n">
        <v>0.7618055555555555</v>
      </c>
      <c r="Y98" s="15" t="n">
        <v>0.7576388888888889</v>
      </c>
      <c r="Z98" s="15" t="n">
        <v>0.7618055555555555</v>
      </c>
      <c r="AA98" s="15" t="n">
        <v>0.7625</v>
      </c>
      <c r="AB98" s="15" t="n">
        <v>0.7645833333333333</v>
      </c>
      <c r="AC98" s="15" t="n">
        <v>0.7645833333333333</v>
      </c>
      <c r="AD98" s="15" t="n">
        <v>0.7652777777777777</v>
      </c>
      <c r="AE98" s="15" t="n">
        <v>0.7659722222222223</v>
      </c>
      <c r="AF98" s="15" t="n">
        <v>0.7645833333333333</v>
      </c>
      <c r="AG98" s="15" t="n">
        <v>0.7659722222222223</v>
      </c>
      <c r="AH98" s="15" t="n">
        <v>0.7694444444444445</v>
      </c>
      <c r="AI98" s="15" t="n">
        <v>0.7722222222222223</v>
      </c>
      <c r="AJ98" s="15" t="n">
        <v>0.7694444444444445</v>
      </c>
      <c r="AK98" s="15" t="n">
        <v>0.7736111111111111</v>
      </c>
      <c r="AL98" s="15" t="n">
        <v>0.7763888888888889</v>
      </c>
      <c r="AM98" s="15" t="n">
        <v>0.7673611111111112</v>
      </c>
      <c r="AN98" s="15" t="n">
        <v>0.7694444444444445</v>
      </c>
      <c r="AO98" s="15" t="n">
        <v>0.7722222222222223</v>
      </c>
      <c r="AP98" s="15" t="n">
        <v>0.7701388888888889</v>
      </c>
      <c r="AQ98" s="15" t="n">
        <v>0.7791666666666667</v>
      </c>
      <c r="AR98" s="15" t="n">
        <v>0.7791666666666667</v>
      </c>
      <c r="AS98" s="15" t="n">
        <v>0.7798611111111111</v>
      </c>
      <c r="AT98" s="15" t="n">
        <v>0.7777777777777778</v>
      </c>
      <c r="AU98" s="15" t="n">
        <v>0.7756944444444445</v>
      </c>
      <c r="AV98" s="15" t="n">
        <v>0.775</v>
      </c>
      <c r="AW98" s="15" t="n">
        <v>0.7777777777777778</v>
      </c>
      <c r="AX98" s="15" t="n">
        <v>0.7833333333333333</v>
      </c>
    </row>
    <row r="99">
      <c r="A99" s="14" t="n">
        <v>46118</v>
      </c>
      <c r="B99" s="15" t="n">
        <v>0.7541666666666667</v>
      </c>
      <c r="C99" s="15" t="n">
        <v>0.7430555555555556</v>
      </c>
      <c r="D99" s="15" t="n">
        <v>0.7548611111111111</v>
      </c>
      <c r="E99" s="15" t="n">
        <v>0.7527777777777778</v>
      </c>
      <c r="F99" s="15" t="n">
        <v>0.7527777777777778</v>
      </c>
      <c r="G99" s="15" t="n">
        <v>0.7555555555555555</v>
      </c>
      <c r="H99" s="15" t="n">
        <v>0.7541666666666667</v>
      </c>
      <c r="I99" s="15" t="n">
        <v>0.7534722222222222</v>
      </c>
      <c r="J99" s="15" t="n">
        <v>0.7527777777777778</v>
      </c>
      <c r="K99" s="15" t="n">
        <v>0.7548611111111111</v>
      </c>
      <c r="L99" s="15" t="n">
        <v>0.7569444444444444</v>
      </c>
      <c r="M99" s="15" t="n">
        <v>0.7548611111111111</v>
      </c>
      <c r="N99" s="15" t="n">
        <v>0.7534722222222222</v>
      </c>
      <c r="O99" s="15" t="n">
        <v>0.7541666666666667</v>
      </c>
      <c r="P99" s="15" t="n">
        <v>0.74375</v>
      </c>
      <c r="Q99" s="15" t="n">
        <v>0.7548611111111111</v>
      </c>
      <c r="R99" s="15" t="n">
        <v>0.7576388888888889</v>
      </c>
      <c r="S99" s="15" t="n">
        <v>0.7618055555555555</v>
      </c>
      <c r="T99" s="15" t="n">
        <v>0.7638888888888888</v>
      </c>
      <c r="U99" s="15" t="n">
        <v>0.7645833333333333</v>
      </c>
      <c r="V99" s="15" t="n">
        <v>0.7576388888888889</v>
      </c>
      <c r="W99" s="15" t="n">
        <v>0.7590277777777777</v>
      </c>
      <c r="X99" s="15" t="n">
        <v>0.7625</v>
      </c>
      <c r="Y99" s="15" t="n">
        <v>0.7576388888888889</v>
      </c>
      <c r="Z99" s="15" t="n">
        <v>0.7618055555555555</v>
      </c>
      <c r="AA99" s="15" t="n">
        <v>0.7631944444444444</v>
      </c>
      <c r="AB99" s="15" t="n">
        <v>0.7645833333333333</v>
      </c>
      <c r="AC99" s="15" t="n">
        <v>0.7652777777777777</v>
      </c>
      <c r="AD99" s="15" t="n">
        <v>0.7659722222222223</v>
      </c>
      <c r="AE99" s="15" t="n">
        <v>0.7666666666666667</v>
      </c>
      <c r="AF99" s="15" t="n">
        <v>0.7645833333333333</v>
      </c>
      <c r="AG99" s="15" t="n">
        <v>0.7666666666666667</v>
      </c>
      <c r="AH99" s="15" t="n">
        <v>0.7694444444444445</v>
      </c>
      <c r="AI99" s="15" t="n">
        <v>0.7729166666666667</v>
      </c>
      <c r="AJ99" s="15" t="n">
        <v>0.7701388888888889</v>
      </c>
      <c r="AK99" s="15" t="n">
        <v>0.7743055555555556</v>
      </c>
      <c r="AL99" s="15" t="n">
        <v>0.7770833333333333</v>
      </c>
      <c r="AM99" s="15" t="n">
        <v>0.7680555555555556</v>
      </c>
      <c r="AN99" s="15" t="n">
        <v>0.7694444444444445</v>
      </c>
      <c r="AO99" s="15" t="n">
        <v>0.7729166666666667</v>
      </c>
      <c r="AP99" s="15" t="n">
        <v>0.7708333333333334</v>
      </c>
      <c r="AQ99" s="15" t="n">
        <v>0.7791666666666667</v>
      </c>
      <c r="AR99" s="15" t="n">
        <v>0.7798611111111111</v>
      </c>
      <c r="AS99" s="15" t="n">
        <v>0.7805555555555556</v>
      </c>
      <c r="AT99" s="15" t="n">
        <v>0.7784722222222222</v>
      </c>
      <c r="AU99" s="15" t="n">
        <v>0.7756944444444445</v>
      </c>
      <c r="AV99" s="15" t="n">
        <v>0.7756944444444445</v>
      </c>
      <c r="AW99" s="15" t="n">
        <v>0.7777777777777778</v>
      </c>
      <c r="AX99" s="15" t="n">
        <v>0.7833333333333333</v>
      </c>
    </row>
    <row r="100">
      <c r="A100" s="14" t="n">
        <v>46119</v>
      </c>
      <c r="B100" s="15" t="n">
        <v>0.7548611111111111</v>
      </c>
      <c r="C100" s="15" t="n">
        <v>0.74375</v>
      </c>
      <c r="D100" s="15" t="n">
        <v>0.7555555555555555</v>
      </c>
      <c r="E100" s="15" t="n">
        <v>0.7534722222222222</v>
      </c>
      <c r="F100" s="15" t="n">
        <v>0.7534722222222222</v>
      </c>
      <c r="G100" s="15" t="n">
        <v>0.75625</v>
      </c>
      <c r="H100" s="15" t="n">
        <v>0.7548611111111111</v>
      </c>
      <c r="I100" s="15" t="n">
        <v>0.7541666666666667</v>
      </c>
      <c r="J100" s="15" t="n">
        <v>0.7534722222222222</v>
      </c>
      <c r="K100" s="15" t="n">
        <v>0.7548611111111111</v>
      </c>
      <c r="L100" s="15" t="n">
        <v>0.7576388888888889</v>
      </c>
      <c r="M100" s="15" t="n">
        <v>0.7555555555555555</v>
      </c>
      <c r="N100" s="15" t="n">
        <v>0.7541666666666667</v>
      </c>
      <c r="O100" s="15" t="n">
        <v>0.7548611111111111</v>
      </c>
      <c r="P100" s="15" t="n">
        <v>0.74375</v>
      </c>
      <c r="Q100" s="15" t="n">
        <v>0.7555555555555555</v>
      </c>
      <c r="R100" s="15" t="n">
        <v>0.7583333333333333</v>
      </c>
      <c r="S100" s="15" t="n">
        <v>0.7625</v>
      </c>
      <c r="T100" s="15" t="n">
        <v>0.7638888888888888</v>
      </c>
      <c r="U100" s="15" t="n">
        <v>0.7652777777777777</v>
      </c>
      <c r="V100" s="15" t="n">
        <v>0.7583333333333333</v>
      </c>
      <c r="W100" s="15" t="n">
        <v>0.7597222222222222</v>
      </c>
      <c r="X100" s="15" t="n">
        <v>0.7631944444444444</v>
      </c>
      <c r="Y100" s="15" t="n">
        <v>0.7583333333333333</v>
      </c>
      <c r="Z100" s="15" t="n">
        <v>0.7625</v>
      </c>
      <c r="AA100" s="15" t="n">
        <v>0.7631944444444444</v>
      </c>
      <c r="AB100" s="15" t="n">
        <v>0.7652777777777777</v>
      </c>
      <c r="AC100" s="15" t="n">
        <v>0.7659722222222223</v>
      </c>
      <c r="AD100" s="15" t="n">
        <v>0.7666666666666667</v>
      </c>
      <c r="AE100" s="15" t="n">
        <v>0.7673611111111112</v>
      </c>
      <c r="AF100" s="15" t="n">
        <v>0.7652777777777777</v>
      </c>
      <c r="AG100" s="15" t="n">
        <v>0.7673611111111112</v>
      </c>
      <c r="AH100" s="15" t="n">
        <v>0.7701388888888889</v>
      </c>
      <c r="AI100" s="15" t="n">
        <v>0.7736111111111111</v>
      </c>
      <c r="AJ100" s="15" t="n">
        <v>0.7708333333333334</v>
      </c>
      <c r="AK100" s="15" t="n">
        <v>0.7743055555555556</v>
      </c>
      <c r="AL100" s="15" t="n">
        <v>0.7770833333333333</v>
      </c>
      <c r="AM100" s="15" t="n">
        <v>0.76875</v>
      </c>
      <c r="AN100" s="15" t="n">
        <v>0.7701388888888889</v>
      </c>
      <c r="AO100" s="15" t="n">
        <v>0.7736111111111111</v>
      </c>
      <c r="AP100" s="15" t="n">
        <v>0.7715277777777778</v>
      </c>
      <c r="AQ100" s="15" t="n">
        <v>0.7798611111111111</v>
      </c>
      <c r="AR100" s="15" t="n">
        <v>0.7798611111111111</v>
      </c>
      <c r="AS100" s="15" t="n">
        <v>0.78125</v>
      </c>
      <c r="AT100" s="15" t="n">
        <v>0.7784722222222222</v>
      </c>
      <c r="AU100" s="15" t="n">
        <v>0.7763888888888889</v>
      </c>
      <c r="AV100" s="15" t="n">
        <v>0.7763888888888889</v>
      </c>
      <c r="AW100" s="15" t="n">
        <v>0.7784722222222222</v>
      </c>
      <c r="AX100" s="15" t="n">
        <v>0.7840277777777778</v>
      </c>
    </row>
    <row r="101">
      <c r="A101" s="14" t="n">
        <v>46120</v>
      </c>
      <c r="B101" s="15" t="n">
        <v>0.75625</v>
      </c>
      <c r="C101" s="15" t="n">
        <v>0.7444444444444445</v>
      </c>
      <c r="D101" s="15" t="n">
        <v>0.75625</v>
      </c>
      <c r="E101" s="15" t="n">
        <v>0.7541666666666667</v>
      </c>
      <c r="F101" s="15" t="n">
        <v>0.7541666666666667</v>
      </c>
      <c r="G101" s="15" t="n">
        <v>0.7569444444444444</v>
      </c>
      <c r="H101" s="15" t="n">
        <v>0.7555555555555555</v>
      </c>
      <c r="I101" s="15" t="n">
        <v>0.7548611111111111</v>
      </c>
      <c r="J101" s="15" t="n">
        <v>0.7541666666666667</v>
      </c>
      <c r="K101" s="15" t="n">
        <v>0.7555555555555555</v>
      </c>
      <c r="L101" s="15" t="n">
        <v>0.7576388888888889</v>
      </c>
      <c r="M101" s="15" t="n">
        <v>0.75625</v>
      </c>
      <c r="N101" s="15" t="n">
        <v>0.7548611111111111</v>
      </c>
      <c r="O101" s="15" t="n">
        <v>0.7555555555555555</v>
      </c>
      <c r="P101" s="15" t="n">
        <v>0.7444444444444445</v>
      </c>
      <c r="Q101" s="15" t="n">
        <v>0.7555555555555555</v>
      </c>
      <c r="R101" s="15" t="n">
        <v>0.7590277777777777</v>
      </c>
      <c r="S101" s="15" t="n">
        <v>0.7631944444444444</v>
      </c>
      <c r="T101" s="15" t="n">
        <v>0.7645833333333333</v>
      </c>
      <c r="U101" s="15" t="n">
        <v>0.7659722222222223</v>
      </c>
      <c r="V101" s="15" t="n">
        <v>0.7590277777777777</v>
      </c>
      <c r="W101" s="15" t="n">
        <v>0.7604166666666666</v>
      </c>
      <c r="X101" s="15" t="n">
        <v>0.7638888888888888</v>
      </c>
      <c r="Y101" s="15" t="n">
        <v>0.7590277777777777</v>
      </c>
      <c r="Z101" s="15" t="n">
        <v>0.7631944444444444</v>
      </c>
      <c r="AA101" s="15" t="n">
        <v>0.7638888888888888</v>
      </c>
      <c r="AB101" s="15" t="n">
        <v>0.7659722222222223</v>
      </c>
      <c r="AC101" s="15" t="n">
        <v>0.7666666666666667</v>
      </c>
      <c r="AD101" s="15" t="n">
        <v>0.7666666666666667</v>
      </c>
      <c r="AE101" s="15" t="n">
        <v>0.7680555555555556</v>
      </c>
      <c r="AF101" s="15" t="n">
        <v>0.7659722222222223</v>
      </c>
      <c r="AG101" s="15" t="n">
        <v>0.7673611111111112</v>
      </c>
      <c r="AH101" s="15" t="n">
        <v>0.7708333333333334</v>
      </c>
      <c r="AI101" s="15" t="n">
        <v>0.7743055555555556</v>
      </c>
      <c r="AJ101" s="15" t="n">
        <v>0.7715277777777778</v>
      </c>
      <c r="AK101" s="15" t="n">
        <v>0.775</v>
      </c>
      <c r="AL101" s="15" t="n">
        <v>0.7777777777777778</v>
      </c>
      <c r="AM101" s="15" t="n">
        <v>0.7694444444444445</v>
      </c>
      <c r="AN101" s="15" t="n">
        <v>0.7708333333333334</v>
      </c>
      <c r="AO101" s="15" t="n">
        <v>0.7743055555555556</v>
      </c>
      <c r="AP101" s="15" t="n">
        <v>0.7715277777777778</v>
      </c>
      <c r="AQ101" s="15" t="n">
        <v>0.7805555555555556</v>
      </c>
      <c r="AR101" s="15" t="n">
        <v>0.7805555555555556</v>
      </c>
      <c r="AS101" s="15" t="n">
        <v>0.78125</v>
      </c>
      <c r="AT101" s="15" t="n">
        <v>0.7791666666666667</v>
      </c>
      <c r="AU101" s="15" t="n">
        <v>0.7770833333333333</v>
      </c>
      <c r="AV101" s="15" t="n">
        <v>0.7763888888888889</v>
      </c>
      <c r="AW101" s="15" t="n">
        <v>0.7791666666666667</v>
      </c>
      <c r="AX101" s="15" t="n">
        <v>0.7840277777777778</v>
      </c>
    </row>
    <row r="102">
      <c r="A102" s="14" t="n">
        <v>46121</v>
      </c>
      <c r="B102" s="15" t="n">
        <v>0.7569444444444444</v>
      </c>
      <c r="C102" s="15" t="n">
        <v>0.7451388888888889</v>
      </c>
      <c r="D102" s="15" t="n">
        <v>0.7569444444444444</v>
      </c>
      <c r="E102" s="15" t="n">
        <v>0.7548611111111111</v>
      </c>
      <c r="F102" s="15" t="n">
        <v>0.7548611111111111</v>
      </c>
      <c r="G102" s="15" t="n">
        <v>0.7576388888888889</v>
      </c>
      <c r="H102" s="15" t="n">
        <v>0.75625</v>
      </c>
      <c r="I102" s="15" t="n">
        <v>0.7555555555555555</v>
      </c>
      <c r="J102" s="15" t="n">
        <v>0.7548611111111111</v>
      </c>
      <c r="K102" s="15" t="n">
        <v>0.75625</v>
      </c>
      <c r="L102" s="15" t="n">
        <v>0.7583333333333333</v>
      </c>
      <c r="M102" s="15" t="n">
        <v>0.75625</v>
      </c>
      <c r="N102" s="15" t="n">
        <v>0.7548611111111111</v>
      </c>
      <c r="O102" s="15" t="n">
        <v>0.75625</v>
      </c>
      <c r="P102" s="15" t="n">
        <v>0.7444444444444445</v>
      </c>
      <c r="Q102" s="15" t="n">
        <v>0.75625</v>
      </c>
      <c r="R102" s="15" t="n">
        <v>0.7597222222222222</v>
      </c>
      <c r="S102" s="15" t="n">
        <v>0.7638888888888888</v>
      </c>
      <c r="T102" s="15" t="n">
        <v>0.7652777777777777</v>
      </c>
      <c r="U102" s="15" t="n">
        <v>0.7659722222222223</v>
      </c>
      <c r="V102" s="15" t="n">
        <v>0.7597222222222222</v>
      </c>
      <c r="W102" s="15" t="n">
        <v>0.7611111111111111</v>
      </c>
      <c r="X102" s="15" t="n">
        <v>0.7645833333333333</v>
      </c>
      <c r="Y102" s="15" t="n">
        <v>0.7597222222222222</v>
      </c>
      <c r="Z102" s="15" t="n">
        <v>0.7638888888888888</v>
      </c>
      <c r="AA102" s="15" t="n">
        <v>0.7645833333333333</v>
      </c>
      <c r="AB102" s="15" t="n">
        <v>0.7666666666666667</v>
      </c>
      <c r="AC102" s="15" t="n">
        <v>0.7666666666666667</v>
      </c>
      <c r="AD102" s="15" t="n">
        <v>0.7673611111111112</v>
      </c>
      <c r="AE102" s="15" t="n">
        <v>0.7680555555555556</v>
      </c>
      <c r="AF102" s="15" t="n">
        <v>0.7666666666666667</v>
      </c>
      <c r="AG102" s="15" t="n">
        <v>0.7680555555555556</v>
      </c>
      <c r="AH102" s="15" t="n">
        <v>0.7715277777777778</v>
      </c>
      <c r="AI102" s="15" t="n">
        <v>0.775</v>
      </c>
      <c r="AJ102" s="15" t="n">
        <v>0.7715277777777778</v>
      </c>
      <c r="AK102" s="15" t="n">
        <v>0.7756944444444445</v>
      </c>
      <c r="AL102" s="15" t="n">
        <v>0.7784722222222222</v>
      </c>
      <c r="AM102" s="15" t="n">
        <v>0.7694444444444445</v>
      </c>
      <c r="AN102" s="15" t="n">
        <v>0.7715277777777778</v>
      </c>
      <c r="AO102" s="15" t="n">
        <v>0.7743055555555556</v>
      </c>
      <c r="AP102" s="15" t="n">
        <v>0.7722222222222223</v>
      </c>
      <c r="AQ102" s="15" t="n">
        <v>0.78125</v>
      </c>
      <c r="AR102" s="15" t="n">
        <v>0.78125</v>
      </c>
      <c r="AS102" s="15" t="n">
        <v>0.7819444444444444</v>
      </c>
      <c r="AT102" s="15" t="n">
        <v>0.7798611111111111</v>
      </c>
      <c r="AU102" s="15" t="n">
        <v>0.7770833333333333</v>
      </c>
      <c r="AV102" s="15" t="n">
        <v>0.7770833333333333</v>
      </c>
      <c r="AW102" s="15" t="n">
        <v>0.7791666666666667</v>
      </c>
      <c r="AX102" s="15" t="n">
        <v>0.7847222222222222</v>
      </c>
    </row>
    <row r="103">
      <c r="A103" s="14" t="n">
        <v>46122</v>
      </c>
      <c r="B103" s="15" t="n">
        <v>0.7576388888888889</v>
      </c>
      <c r="C103" s="15" t="n">
        <v>0.7458333333333333</v>
      </c>
      <c r="D103" s="15" t="n">
        <v>0.7576388888888889</v>
      </c>
      <c r="E103" s="15" t="n">
        <v>0.7555555555555555</v>
      </c>
      <c r="F103" s="15" t="n">
        <v>0.7555555555555555</v>
      </c>
      <c r="G103" s="15" t="n">
        <v>0.7583333333333333</v>
      </c>
      <c r="H103" s="15" t="n">
        <v>0.7569444444444444</v>
      </c>
      <c r="I103" s="15" t="n">
        <v>0.75625</v>
      </c>
      <c r="J103" s="15" t="n">
        <v>0.7548611111111111</v>
      </c>
      <c r="K103" s="15" t="n">
        <v>0.7569444444444444</v>
      </c>
      <c r="L103" s="15" t="n">
        <v>0.7590277777777777</v>
      </c>
      <c r="M103" s="15" t="n">
        <v>0.7569444444444444</v>
      </c>
      <c r="N103" s="15" t="n">
        <v>0.7555555555555555</v>
      </c>
      <c r="O103" s="15" t="n">
        <v>0.7569444444444444</v>
      </c>
      <c r="P103" s="15" t="n">
        <v>0.7451388888888889</v>
      </c>
      <c r="Q103" s="15" t="n">
        <v>0.7569444444444444</v>
      </c>
      <c r="R103" s="15" t="n">
        <v>0.7604166666666666</v>
      </c>
      <c r="S103" s="15" t="n">
        <v>0.7645833333333333</v>
      </c>
      <c r="T103" s="15" t="n">
        <v>0.7659722222222223</v>
      </c>
      <c r="U103" s="15" t="n">
        <v>0.7666666666666667</v>
      </c>
      <c r="V103" s="15" t="n">
        <v>0.7597222222222222</v>
      </c>
      <c r="W103" s="15" t="n">
        <v>0.7618055555555555</v>
      </c>
      <c r="X103" s="15" t="n">
        <v>0.7645833333333333</v>
      </c>
      <c r="Y103" s="15" t="n">
        <v>0.7604166666666666</v>
      </c>
      <c r="Z103" s="15" t="n">
        <v>0.7645833333333333</v>
      </c>
      <c r="AA103" s="15" t="n">
        <v>0.7652777777777777</v>
      </c>
      <c r="AB103" s="15" t="n">
        <v>0.7673611111111112</v>
      </c>
      <c r="AC103" s="15" t="n">
        <v>0.7673611111111112</v>
      </c>
      <c r="AD103" s="15" t="n">
        <v>0.7680555555555556</v>
      </c>
      <c r="AE103" s="15" t="n">
        <v>0.76875</v>
      </c>
      <c r="AF103" s="15" t="n">
        <v>0.7673611111111112</v>
      </c>
      <c r="AG103" s="15" t="n">
        <v>0.76875</v>
      </c>
      <c r="AH103" s="15" t="n">
        <v>0.7722222222222223</v>
      </c>
      <c r="AI103" s="15" t="n">
        <v>0.775</v>
      </c>
      <c r="AJ103" s="15" t="n">
        <v>0.7722222222222223</v>
      </c>
      <c r="AK103" s="15" t="n">
        <v>0.7763888888888889</v>
      </c>
      <c r="AL103" s="15" t="n">
        <v>0.7791666666666667</v>
      </c>
      <c r="AM103" s="15" t="n">
        <v>0.7701388888888889</v>
      </c>
      <c r="AN103" s="15" t="n">
        <v>0.7715277777777778</v>
      </c>
      <c r="AO103" s="15" t="n">
        <v>0.775</v>
      </c>
      <c r="AP103" s="15" t="n">
        <v>0.7729166666666667</v>
      </c>
      <c r="AQ103" s="15" t="n">
        <v>0.78125</v>
      </c>
      <c r="AR103" s="15" t="n">
        <v>0.78125</v>
      </c>
      <c r="AS103" s="15" t="n">
        <v>0.7826388888888889</v>
      </c>
      <c r="AT103" s="15" t="n">
        <v>0.7798611111111111</v>
      </c>
      <c r="AU103" s="15" t="n">
        <v>0.7777777777777778</v>
      </c>
      <c r="AV103" s="15" t="n">
        <v>0.7777777777777778</v>
      </c>
      <c r="AW103" s="15" t="n">
        <v>0.7798611111111111</v>
      </c>
      <c r="AX103" s="15" t="n">
        <v>0.7847222222222222</v>
      </c>
    </row>
    <row r="104">
      <c r="A104" s="14" t="n">
        <v>46123</v>
      </c>
      <c r="B104" s="15" t="n">
        <v>0.7583333333333333</v>
      </c>
      <c r="C104" s="15" t="n">
        <v>0.7465277777777778</v>
      </c>
      <c r="D104" s="15" t="n">
        <v>0.7583333333333333</v>
      </c>
      <c r="E104" s="15" t="n">
        <v>0.75625</v>
      </c>
      <c r="F104" s="15" t="n">
        <v>0.75625</v>
      </c>
      <c r="G104" s="15" t="n">
        <v>0.7590277777777777</v>
      </c>
      <c r="H104" s="15" t="n">
        <v>0.7576388888888889</v>
      </c>
      <c r="I104" s="15" t="n">
        <v>0.7569444444444444</v>
      </c>
      <c r="J104" s="15" t="n">
        <v>0.7555555555555555</v>
      </c>
      <c r="K104" s="15" t="n">
        <v>0.7576388888888889</v>
      </c>
      <c r="L104" s="15" t="n">
        <v>0.7597222222222222</v>
      </c>
      <c r="M104" s="15" t="n">
        <v>0.7576388888888889</v>
      </c>
      <c r="N104" s="15" t="n">
        <v>0.75625</v>
      </c>
      <c r="O104" s="15" t="n">
        <v>0.7576388888888889</v>
      </c>
      <c r="P104" s="15" t="n">
        <v>0.7451388888888889</v>
      </c>
      <c r="Q104" s="15" t="n">
        <v>0.7576388888888889</v>
      </c>
      <c r="R104" s="15" t="n">
        <v>0.7611111111111111</v>
      </c>
      <c r="S104" s="15" t="n">
        <v>0.7652777777777777</v>
      </c>
      <c r="T104" s="15" t="n">
        <v>0.7666666666666667</v>
      </c>
      <c r="U104" s="15" t="n">
        <v>0.7673611111111112</v>
      </c>
      <c r="V104" s="15" t="n">
        <v>0.7604166666666666</v>
      </c>
      <c r="W104" s="15" t="n">
        <v>0.7625</v>
      </c>
      <c r="X104" s="15" t="n">
        <v>0.7652777777777777</v>
      </c>
      <c r="Y104" s="15" t="n">
        <v>0.7604166666666666</v>
      </c>
      <c r="Z104" s="15" t="n">
        <v>0.7645833333333333</v>
      </c>
      <c r="AA104" s="15" t="n">
        <v>0.7659722222222223</v>
      </c>
      <c r="AB104" s="15" t="n">
        <v>0.7673611111111112</v>
      </c>
      <c r="AC104" s="15" t="n">
        <v>0.7680555555555556</v>
      </c>
      <c r="AD104" s="15" t="n">
        <v>0.76875</v>
      </c>
      <c r="AE104" s="15" t="n">
        <v>0.7694444444444445</v>
      </c>
      <c r="AF104" s="15" t="n">
        <v>0.7673611111111112</v>
      </c>
      <c r="AG104" s="15" t="n">
        <v>0.7694444444444445</v>
      </c>
      <c r="AH104" s="15" t="n">
        <v>0.7722222222222223</v>
      </c>
      <c r="AI104" s="15" t="n">
        <v>0.7756944444444445</v>
      </c>
      <c r="AJ104" s="15" t="n">
        <v>0.7729166666666667</v>
      </c>
      <c r="AK104" s="15" t="n">
        <v>0.7770833333333333</v>
      </c>
      <c r="AL104" s="15" t="n">
        <v>0.7791666666666667</v>
      </c>
      <c r="AM104" s="15" t="n">
        <v>0.7708333333333334</v>
      </c>
      <c r="AN104" s="15" t="n">
        <v>0.7722222222222223</v>
      </c>
      <c r="AO104" s="15" t="n">
        <v>0.7756944444444445</v>
      </c>
      <c r="AP104" s="15" t="n">
        <v>0.7729166666666667</v>
      </c>
      <c r="AQ104" s="15" t="n">
        <v>0.7819444444444444</v>
      </c>
      <c r="AR104" s="15" t="n">
        <v>0.7819444444444444</v>
      </c>
      <c r="AS104" s="15" t="n">
        <v>0.7826388888888889</v>
      </c>
      <c r="AT104" s="15" t="n">
        <v>0.7805555555555556</v>
      </c>
      <c r="AU104" s="15" t="n">
        <v>0.7784722222222222</v>
      </c>
      <c r="AV104" s="15" t="n">
        <v>0.7777777777777778</v>
      </c>
      <c r="AW104" s="15" t="n">
        <v>0.7805555555555556</v>
      </c>
      <c r="AX104" s="15" t="n">
        <v>0.7854166666666667</v>
      </c>
    </row>
    <row r="105">
      <c r="A105" s="14" t="n">
        <v>46124</v>
      </c>
      <c r="B105" s="15" t="n">
        <v>0.7590277777777777</v>
      </c>
      <c r="C105" s="15" t="n">
        <v>0.7479166666666667</v>
      </c>
      <c r="D105" s="15" t="n">
        <v>0.7590277777777777</v>
      </c>
      <c r="E105" s="15" t="n">
        <v>0.7569444444444444</v>
      </c>
      <c r="F105" s="15" t="n">
        <v>0.7569444444444444</v>
      </c>
      <c r="G105" s="15" t="n">
        <v>0.7597222222222222</v>
      </c>
      <c r="H105" s="15" t="n">
        <v>0.7583333333333333</v>
      </c>
      <c r="I105" s="15" t="n">
        <v>0.7576388888888889</v>
      </c>
      <c r="J105" s="15" t="n">
        <v>0.75625</v>
      </c>
      <c r="K105" s="15" t="n">
        <v>0.7583333333333333</v>
      </c>
      <c r="L105" s="15" t="n">
        <v>0.7604166666666666</v>
      </c>
      <c r="M105" s="15" t="n">
        <v>0.7583333333333333</v>
      </c>
      <c r="N105" s="15" t="n">
        <v>0.7569444444444444</v>
      </c>
      <c r="O105" s="15" t="n">
        <v>0.7576388888888889</v>
      </c>
      <c r="P105" s="15" t="n">
        <v>0.7458333333333333</v>
      </c>
      <c r="Q105" s="15" t="n">
        <v>0.7583333333333333</v>
      </c>
      <c r="R105" s="15" t="n">
        <v>0.7618055555555555</v>
      </c>
      <c r="S105" s="15" t="n">
        <v>0.7659722222222223</v>
      </c>
      <c r="T105" s="15" t="n">
        <v>0.7673611111111112</v>
      </c>
      <c r="U105" s="15" t="n">
        <v>0.7680555555555556</v>
      </c>
      <c r="V105" s="15" t="n">
        <v>0.7611111111111111</v>
      </c>
      <c r="W105" s="15" t="n">
        <v>0.7631944444444444</v>
      </c>
      <c r="X105" s="15" t="n">
        <v>0.7659722222222223</v>
      </c>
      <c r="Y105" s="15" t="n">
        <v>0.7611111111111111</v>
      </c>
      <c r="Z105" s="15" t="n">
        <v>0.7652777777777777</v>
      </c>
      <c r="AA105" s="15" t="n">
        <v>0.7659722222222223</v>
      </c>
      <c r="AB105" s="15" t="n">
        <v>0.7680555555555556</v>
      </c>
      <c r="AC105" s="15" t="n">
        <v>0.76875</v>
      </c>
      <c r="AD105" s="15" t="n">
        <v>0.7694444444444445</v>
      </c>
      <c r="AE105" s="15" t="n">
        <v>0.7701388888888889</v>
      </c>
      <c r="AF105" s="15" t="n">
        <v>0.7680555555555556</v>
      </c>
      <c r="AG105" s="15" t="n">
        <v>0.7694444444444445</v>
      </c>
      <c r="AH105" s="15" t="n">
        <v>0.7729166666666667</v>
      </c>
      <c r="AI105" s="15" t="n">
        <v>0.7763888888888889</v>
      </c>
      <c r="AJ105" s="15" t="n">
        <v>0.7736111111111111</v>
      </c>
      <c r="AK105" s="15" t="n">
        <v>0.7770833333333333</v>
      </c>
      <c r="AL105" s="15" t="n">
        <v>0.7798611111111111</v>
      </c>
      <c r="AM105" s="15" t="n">
        <v>0.7715277777777778</v>
      </c>
      <c r="AN105" s="15" t="n">
        <v>0.7729166666666667</v>
      </c>
      <c r="AO105" s="15" t="n">
        <v>0.7763888888888889</v>
      </c>
      <c r="AP105" s="15" t="n">
        <v>0.7736111111111111</v>
      </c>
      <c r="AQ105" s="15" t="n">
        <v>0.7826388888888889</v>
      </c>
      <c r="AR105" s="15" t="n">
        <v>0.7826388888888889</v>
      </c>
      <c r="AS105" s="15" t="n">
        <v>0.7833333333333333</v>
      </c>
      <c r="AT105" s="15" t="n">
        <v>0.78125</v>
      </c>
      <c r="AU105" s="15" t="n">
        <v>0.7791666666666667</v>
      </c>
      <c r="AV105" s="15" t="n">
        <v>0.7784722222222222</v>
      </c>
      <c r="AW105" s="15" t="n">
        <v>0.7805555555555556</v>
      </c>
      <c r="AX105" s="15" t="n">
        <v>0.7854166666666667</v>
      </c>
    </row>
    <row r="106">
      <c r="A106" s="14" t="n">
        <v>46125</v>
      </c>
      <c r="B106" s="15" t="n">
        <v>0.7597222222222222</v>
      </c>
      <c r="C106" s="15" t="n">
        <v>0.7486111111111111</v>
      </c>
      <c r="D106" s="15" t="n">
        <v>0.7597222222222222</v>
      </c>
      <c r="E106" s="15" t="n">
        <v>0.7576388888888889</v>
      </c>
      <c r="F106" s="15" t="n">
        <v>0.7576388888888889</v>
      </c>
      <c r="G106" s="15" t="n">
        <v>0.7604166666666666</v>
      </c>
      <c r="H106" s="15" t="n">
        <v>0.7590277777777777</v>
      </c>
      <c r="I106" s="15" t="n">
        <v>0.7583333333333333</v>
      </c>
      <c r="J106" s="15" t="n">
        <v>0.7569444444444444</v>
      </c>
      <c r="K106" s="15" t="n">
        <v>0.7590277777777777</v>
      </c>
      <c r="L106" s="15" t="n">
        <v>0.7611111111111111</v>
      </c>
      <c r="M106" s="15" t="n">
        <v>0.7590277777777777</v>
      </c>
      <c r="N106" s="15" t="n">
        <v>0.7576388888888889</v>
      </c>
      <c r="O106" s="15" t="n">
        <v>0.7583333333333333</v>
      </c>
      <c r="P106" s="15" t="n">
        <v>0.7458333333333333</v>
      </c>
      <c r="Q106" s="15" t="n">
        <v>0.7583333333333333</v>
      </c>
      <c r="R106" s="15" t="n">
        <v>0.7618055555555555</v>
      </c>
      <c r="S106" s="15" t="n">
        <v>0.7659722222222223</v>
      </c>
      <c r="T106" s="15" t="n">
        <v>0.7680555555555556</v>
      </c>
      <c r="U106" s="15" t="n">
        <v>0.76875</v>
      </c>
      <c r="V106" s="15" t="n">
        <v>0.7618055555555555</v>
      </c>
      <c r="W106" s="15" t="n">
        <v>0.7638888888888888</v>
      </c>
      <c r="X106" s="15" t="n">
        <v>0.7666666666666667</v>
      </c>
      <c r="Y106" s="15" t="n">
        <v>0.7618055555555555</v>
      </c>
      <c r="Z106" s="15" t="n">
        <v>0.7659722222222223</v>
      </c>
      <c r="AA106" s="15" t="n">
        <v>0.7666666666666667</v>
      </c>
      <c r="AB106" s="15" t="n">
        <v>0.76875</v>
      </c>
      <c r="AC106" s="15" t="n">
        <v>0.7694444444444445</v>
      </c>
      <c r="AD106" s="15" t="n">
        <v>0.7694444444444445</v>
      </c>
      <c r="AE106" s="15" t="n">
        <v>0.7701388888888889</v>
      </c>
      <c r="AF106" s="15" t="n">
        <v>0.76875</v>
      </c>
      <c r="AG106" s="15" t="n">
        <v>0.7701388888888889</v>
      </c>
      <c r="AH106" s="15" t="n">
        <v>0.7736111111111111</v>
      </c>
      <c r="AI106" s="15" t="n">
        <v>0.7770833333333333</v>
      </c>
      <c r="AJ106" s="15" t="n">
        <v>0.7736111111111111</v>
      </c>
      <c r="AK106" s="15" t="n">
        <v>0.7777777777777778</v>
      </c>
      <c r="AL106" s="15" t="n">
        <v>0.7805555555555556</v>
      </c>
      <c r="AM106" s="15" t="n">
        <v>0.7715277777777778</v>
      </c>
      <c r="AN106" s="15" t="n">
        <v>0.7736111111111111</v>
      </c>
      <c r="AO106" s="15" t="n">
        <v>0.7763888888888889</v>
      </c>
      <c r="AP106" s="15" t="n">
        <v>0.7743055555555556</v>
      </c>
      <c r="AQ106" s="15" t="n">
        <v>0.7833333333333333</v>
      </c>
      <c r="AR106" s="15" t="n">
        <v>0.7833333333333333</v>
      </c>
      <c r="AS106" s="15" t="n">
        <v>0.7840277777777778</v>
      </c>
      <c r="AT106" s="15" t="n">
        <v>0.7819444444444444</v>
      </c>
      <c r="AU106" s="15" t="n">
        <v>0.7791666666666667</v>
      </c>
      <c r="AV106" s="15" t="n">
        <v>0.7791666666666667</v>
      </c>
      <c r="AW106" s="15" t="n">
        <v>0.78125</v>
      </c>
      <c r="AX106" s="15" t="n">
        <v>0.7861111111111111</v>
      </c>
    </row>
    <row r="107">
      <c r="A107" s="14" t="n">
        <v>46126</v>
      </c>
      <c r="B107" s="15" t="n">
        <v>0.7611111111111111</v>
      </c>
      <c r="C107" s="15" t="n">
        <v>0.7493055555555556</v>
      </c>
      <c r="D107" s="15" t="n">
        <v>0.7604166666666666</v>
      </c>
      <c r="E107" s="15" t="n">
        <v>0.7583333333333333</v>
      </c>
      <c r="F107" s="15" t="n">
        <v>0.7576388888888889</v>
      </c>
      <c r="G107" s="15" t="n">
        <v>0.7611111111111111</v>
      </c>
      <c r="H107" s="15" t="n">
        <v>0.7597222222222222</v>
      </c>
      <c r="I107" s="15" t="n">
        <v>0.7583333333333333</v>
      </c>
      <c r="J107" s="15" t="n">
        <v>0.7576388888888889</v>
      </c>
      <c r="K107" s="15" t="n">
        <v>0.7597222222222222</v>
      </c>
      <c r="L107" s="15" t="n">
        <v>0.7618055555555555</v>
      </c>
      <c r="M107" s="15" t="n">
        <v>0.7597222222222222</v>
      </c>
      <c r="N107" s="15" t="n">
        <v>0.7583333333333333</v>
      </c>
      <c r="O107" s="15" t="n">
        <v>0.7590277777777777</v>
      </c>
      <c r="P107" s="15" t="n">
        <v>0.7465277777777778</v>
      </c>
      <c r="Q107" s="15" t="n">
        <v>0.7590277777777777</v>
      </c>
      <c r="R107" s="15" t="n">
        <v>0.7625</v>
      </c>
      <c r="S107" s="15" t="n">
        <v>0.7666666666666667</v>
      </c>
      <c r="T107" s="15" t="n">
        <v>0.7680555555555556</v>
      </c>
      <c r="U107" s="15" t="n">
        <v>0.7694444444444445</v>
      </c>
      <c r="V107" s="15" t="n">
        <v>0.7625</v>
      </c>
      <c r="W107" s="15" t="n">
        <v>0.7638888888888888</v>
      </c>
      <c r="X107" s="15" t="n">
        <v>0.7673611111111112</v>
      </c>
      <c r="Y107" s="15" t="n">
        <v>0.7625</v>
      </c>
      <c r="Z107" s="15" t="n">
        <v>0.7666666666666667</v>
      </c>
      <c r="AA107" s="15" t="n">
        <v>0.7673611111111112</v>
      </c>
      <c r="AB107" s="15" t="n">
        <v>0.7694444444444445</v>
      </c>
      <c r="AC107" s="15" t="n">
        <v>0.7694444444444445</v>
      </c>
      <c r="AD107" s="15" t="n">
        <v>0.7701388888888889</v>
      </c>
      <c r="AE107" s="15" t="n">
        <v>0.7708333333333334</v>
      </c>
      <c r="AF107" s="15" t="n">
        <v>0.7694444444444445</v>
      </c>
      <c r="AG107" s="15" t="n">
        <v>0.7708333333333334</v>
      </c>
      <c r="AH107" s="15" t="n">
        <v>0.7743055555555556</v>
      </c>
      <c r="AI107" s="15" t="n">
        <v>0.7777777777777778</v>
      </c>
      <c r="AJ107" s="15" t="n">
        <v>0.7743055555555556</v>
      </c>
      <c r="AK107" s="15" t="n">
        <v>0.7784722222222222</v>
      </c>
      <c r="AL107" s="15" t="n">
        <v>0.78125</v>
      </c>
      <c r="AM107" s="15" t="n">
        <v>0.7722222222222223</v>
      </c>
      <c r="AN107" s="15" t="n">
        <v>0.7736111111111111</v>
      </c>
      <c r="AO107" s="15" t="n">
        <v>0.7770833333333333</v>
      </c>
      <c r="AP107" s="15" t="n">
        <v>0.775</v>
      </c>
      <c r="AQ107" s="15" t="n">
        <v>0.7833333333333333</v>
      </c>
      <c r="AR107" s="15" t="n">
        <v>0.7833333333333333</v>
      </c>
      <c r="AS107" s="15" t="n">
        <v>0.7847222222222222</v>
      </c>
      <c r="AT107" s="15" t="n">
        <v>0.7819444444444444</v>
      </c>
      <c r="AU107" s="15" t="n">
        <v>0.7798611111111111</v>
      </c>
      <c r="AV107" s="15" t="n">
        <v>0.7798611111111111</v>
      </c>
      <c r="AW107" s="15" t="n">
        <v>0.7819444444444444</v>
      </c>
      <c r="AX107" s="15" t="n">
        <v>0.7861111111111111</v>
      </c>
    </row>
    <row r="108">
      <c r="A108" s="14" t="n">
        <v>46127</v>
      </c>
      <c r="B108" s="15" t="n">
        <v>0.7618055555555555</v>
      </c>
      <c r="C108" s="15" t="n">
        <v>0.75</v>
      </c>
      <c r="D108" s="15" t="n">
        <v>0.7611111111111111</v>
      </c>
      <c r="E108" s="15" t="n">
        <v>0.7590277777777777</v>
      </c>
      <c r="F108" s="15" t="n">
        <v>0.7583333333333333</v>
      </c>
      <c r="G108" s="15" t="n">
        <v>0.7618055555555555</v>
      </c>
      <c r="H108" s="15" t="n">
        <v>0.7597222222222222</v>
      </c>
      <c r="I108" s="15" t="n">
        <v>0.7590277777777777</v>
      </c>
      <c r="J108" s="15" t="n">
        <v>0.7583333333333333</v>
      </c>
      <c r="K108" s="15" t="n">
        <v>0.7597222222222222</v>
      </c>
      <c r="L108" s="15" t="n">
        <v>0.7618055555555555</v>
      </c>
      <c r="M108" s="15" t="n">
        <v>0.7597222222222222</v>
      </c>
      <c r="N108" s="15" t="n">
        <v>0.7583333333333333</v>
      </c>
      <c r="O108" s="15" t="n">
        <v>0.7597222222222222</v>
      </c>
      <c r="P108" s="15" t="n">
        <v>0.7472222222222222</v>
      </c>
      <c r="Q108" s="15" t="n">
        <v>0.7597222222222222</v>
      </c>
      <c r="R108" s="15" t="n">
        <v>0.7631944444444444</v>
      </c>
      <c r="S108" s="15" t="n">
        <v>0.7673611111111112</v>
      </c>
      <c r="T108" s="15" t="n">
        <v>0.76875</v>
      </c>
      <c r="U108" s="15" t="n">
        <v>0.7694444444444445</v>
      </c>
      <c r="V108" s="15" t="n">
        <v>0.7631944444444444</v>
      </c>
      <c r="W108" s="15" t="n">
        <v>0.7645833333333333</v>
      </c>
      <c r="X108" s="15" t="n">
        <v>0.7680555555555556</v>
      </c>
      <c r="Y108" s="15" t="n">
        <v>0.7631944444444444</v>
      </c>
      <c r="Z108" s="15" t="n">
        <v>0.7673611111111112</v>
      </c>
      <c r="AA108" s="15" t="n">
        <v>0.7680555555555556</v>
      </c>
      <c r="AB108" s="15" t="n">
        <v>0.7701388888888889</v>
      </c>
      <c r="AC108" s="15" t="n">
        <v>0.7701388888888889</v>
      </c>
      <c r="AD108" s="15" t="n">
        <v>0.7708333333333334</v>
      </c>
      <c r="AE108" s="15" t="n">
        <v>0.7715277777777778</v>
      </c>
      <c r="AF108" s="15" t="n">
        <v>0.7694444444444445</v>
      </c>
      <c r="AG108" s="15" t="n">
        <v>0.7715277777777778</v>
      </c>
      <c r="AH108" s="15" t="n">
        <v>0.775</v>
      </c>
      <c r="AI108" s="15" t="n">
        <v>0.7777777777777778</v>
      </c>
      <c r="AJ108" s="15" t="n">
        <v>0.775</v>
      </c>
      <c r="AK108" s="15" t="n">
        <v>0.7791666666666667</v>
      </c>
      <c r="AL108" s="15" t="n">
        <v>0.78125</v>
      </c>
      <c r="AM108" s="15" t="n">
        <v>0.7729166666666667</v>
      </c>
      <c r="AN108" s="15" t="n">
        <v>0.7743055555555556</v>
      </c>
      <c r="AO108" s="15" t="n">
        <v>0.7777777777777778</v>
      </c>
      <c r="AP108" s="15" t="n">
        <v>0.775</v>
      </c>
      <c r="AQ108" s="15" t="n">
        <v>0.7840277777777778</v>
      </c>
      <c r="AR108" s="15" t="n">
        <v>0.7840277777777778</v>
      </c>
      <c r="AS108" s="15" t="n">
        <v>0.7847222222222222</v>
      </c>
      <c r="AT108" s="15" t="n">
        <v>0.7826388888888889</v>
      </c>
      <c r="AU108" s="15" t="n">
        <v>0.7805555555555556</v>
      </c>
      <c r="AV108" s="15" t="n">
        <v>0.7798611111111111</v>
      </c>
      <c r="AW108" s="15" t="n">
        <v>0.7819444444444444</v>
      </c>
      <c r="AX108" s="15" t="n">
        <v>0.7868055555555555</v>
      </c>
    </row>
    <row r="109">
      <c r="A109" s="14" t="n">
        <v>46128</v>
      </c>
      <c r="B109" s="15" t="n">
        <v>0.7625</v>
      </c>
      <c r="C109" s="15" t="n">
        <v>0.7506944444444444</v>
      </c>
      <c r="D109" s="15" t="n">
        <v>0.7618055555555555</v>
      </c>
      <c r="E109" s="15" t="n">
        <v>0.7597222222222222</v>
      </c>
      <c r="F109" s="15" t="n">
        <v>0.7590277777777777</v>
      </c>
      <c r="G109" s="15" t="n">
        <v>0.7625</v>
      </c>
      <c r="H109" s="15" t="n">
        <v>0.7604166666666666</v>
      </c>
      <c r="I109" s="15" t="n">
        <v>0.7597222222222222</v>
      </c>
      <c r="J109" s="15" t="n">
        <v>0.7590277777777777</v>
      </c>
      <c r="K109" s="15" t="n">
        <v>0.7604166666666666</v>
      </c>
      <c r="L109" s="15" t="n">
        <v>0.7625</v>
      </c>
      <c r="M109" s="15" t="n">
        <v>0.7604166666666666</v>
      </c>
      <c r="N109" s="15" t="n">
        <v>0.7590277777777777</v>
      </c>
      <c r="O109" s="15" t="n">
        <v>0.7604166666666666</v>
      </c>
      <c r="P109" s="15" t="n">
        <v>0.7472222222222222</v>
      </c>
      <c r="Q109" s="15" t="n">
        <v>0.7604166666666666</v>
      </c>
      <c r="R109" s="15" t="n">
        <v>0.7638888888888888</v>
      </c>
      <c r="S109" s="15" t="n">
        <v>0.7680555555555556</v>
      </c>
      <c r="T109" s="15" t="n">
        <v>0.7694444444444445</v>
      </c>
      <c r="U109" s="15" t="n">
        <v>0.7701388888888889</v>
      </c>
      <c r="V109" s="15" t="n">
        <v>0.7631944444444444</v>
      </c>
      <c r="W109" s="15" t="n">
        <v>0.7652777777777777</v>
      </c>
      <c r="X109" s="15" t="n">
        <v>0.7680555555555556</v>
      </c>
      <c r="Y109" s="15" t="n">
        <v>0.7631944444444444</v>
      </c>
      <c r="Z109" s="15" t="n">
        <v>0.7673611111111112</v>
      </c>
      <c r="AA109" s="15" t="n">
        <v>0.76875</v>
      </c>
      <c r="AB109" s="15" t="n">
        <v>0.7708333333333334</v>
      </c>
      <c r="AC109" s="15" t="n">
        <v>0.7708333333333334</v>
      </c>
      <c r="AD109" s="15" t="n">
        <v>0.7715277777777778</v>
      </c>
      <c r="AE109" s="15" t="n">
        <v>0.7722222222222223</v>
      </c>
      <c r="AF109" s="15" t="n">
        <v>0.7701388888888889</v>
      </c>
      <c r="AG109" s="15" t="n">
        <v>0.7715277777777778</v>
      </c>
      <c r="AH109" s="15" t="n">
        <v>0.7756944444444445</v>
      </c>
      <c r="AI109" s="15" t="n">
        <v>0.7784722222222222</v>
      </c>
      <c r="AJ109" s="15" t="n">
        <v>0.7756944444444445</v>
      </c>
      <c r="AK109" s="15" t="n">
        <v>0.7791666666666667</v>
      </c>
      <c r="AL109" s="15" t="n">
        <v>0.7819444444444444</v>
      </c>
      <c r="AM109" s="15" t="n">
        <v>0.7736111111111111</v>
      </c>
      <c r="AN109" s="15" t="n">
        <v>0.775</v>
      </c>
      <c r="AO109" s="15" t="n">
        <v>0.7784722222222222</v>
      </c>
      <c r="AP109" s="15" t="n">
        <v>0.7756944444444445</v>
      </c>
      <c r="AQ109" s="15" t="n">
        <v>0.7847222222222222</v>
      </c>
      <c r="AR109" s="15" t="n">
        <v>0.7847222222222222</v>
      </c>
      <c r="AS109" s="15" t="n">
        <v>0.7854166666666667</v>
      </c>
      <c r="AT109" s="15" t="n">
        <v>0.7833333333333333</v>
      </c>
      <c r="AU109" s="15" t="n">
        <v>0.78125</v>
      </c>
      <c r="AV109" s="15" t="n">
        <v>0.7805555555555556</v>
      </c>
      <c r="AW109" s="15" t="n">
        <v>0.7826388888888889</v>
      </c>
      <c r="AX109" s="15" t="n">
        <v>0.7868055555555555</v>
      </c>
    </row>
    <row r="110">
      <c r="A110" s="14" t="n">
        <v>46129</v>
      </c>
      <c r="B110" s="15" t="n">
        <v>0.7631944444444444</v>
      </c>
      <c r="C110" s="15" t="n">
        <v>0.7513888888888889</v>
      </c>
      <c r="D110" s="15" t="n">
        <v>0.7625</v>
      </c>
      <c r="E110" s="15" t="n">
        <v>0.7604166666666666</v>
      </c>
      <c r="F110" s="15" t="n">
        <v>0.7597222222222222</v>
      </c>
      <c r="G110" s="15" t="n">
        <v>0.7631944444444444</v>
      </c>
      <c r="H110" s="15" t="n">
        <v>0.7611111111111111</v>
      </c>
      <c r="I110" s="15" t="n">
        <v>0.7604166666666666</v>
      </c>
      <c r="J110" s="15" t="n">
        <v>0.7590277777777777</v>
      </c>
      <c r="K110" s="15" t="n">
        <v>0.7611111111111111</v>
      </c>
      <c r="L110" s="15" t="n">
        <v>0.7631944444444444</v>
      </c>
      <c r="M110" s="15" t="n">
        <v>0.7611111111111111</v>
      </c>
      <c r="N110" s="15" t="n">
        <v>0.7597222222222222</v>
      </c>
      <c r="O110" s="15" t="n">
        <v>0.7611111111111111</v>
      </c>
      <c r="P110" s="15" t="n">
        <v>0.7479166666666667</v>
      </c>
      <c r="Q110" s="15" t="n">
        <v>0.7611111111111111</v>
      </c>
      <c r="R110" s="15" t="n">
        <v>0.7645833333333333</v>
      </c>
      <c r="S110" s="15" t="n">
        <v>0.76875</v>
      </c>
      <c r="T110" s="15" t="n">
        <v>0.7701388888888889</v>
      </c>
      <c r="U110" s="15" t="n">
        <v>0.7708333333333334</v>
      </c>
      <c r="V110" s="15" t="n">
        <v>0.7638888888888888</v>
      </c>
      <c r="W110" s="15" t="n">
        <v>0.7659722222222223</v>
      </c>
      <c r="X110" s="15" t="n">
        <v>0.76875</v>
      </c>
      <c r="Y110" s="15" t="n">
        <v>0.7638888888888888</v>
      </c>
      <c r="Z110" s="15" t="n">
        <v>0.7680555555555556</v>
      </c>
      <c r="AA110" s="15" t="n">
        <v>0.76875</v>
      </c>
      <c r="AB110" s="15" t="n">
        <v>0.7708333333333334</v>
      </c>
      <c r="AC110" s="15" t="n">
        <v>0.7715277777777778</v>
      </c>
      <c r="AD110" s="15" t="n">
        <v>0.7715277777777778</v>
      </c>
      <c r="AE110" s="15" t="n">
        <v>0.7729166666666667</v>
      </c>
      <c r="AF110" s="15" t="n">
        <v>0.7708333333333334</v>
      </c>
      <c r="AG110" s="15" t="n">
        <v>0.7722222222222223</v>
      </c>
      <c r="AH110" s="15" t="n">
        <v>0.7756944444444445</v>
      </c>
      <c r="AI110" s="15" t="n">
        <v>0.7791666666666667</v>
      </c>
      <c r="AJ110" s="15" t="n">
        <v>0.7763888888888889</v>
      </c>
      <c r="AK110" s="15" t="n">
        <v>0.7798611111111111</v>
      </c>
      <c r="AL110" s="15" t="n">
        <v>0.7826388888888889</v>
      </c>
      <c r="AM110" s="15" t="n">
        <v>0.7736111111111111</v>
      </c>
      <c r="AN110" s="15" t="n">
        <v>0.7756944444444445</v>
      </c>
      <c r="AO110" s="15" t="n">
        <v>0.7784722222222222</v>
      </c>
      <c r="AP110" s="15" t="n">
        <v>0.7763888888888889</v>
      </c>
      <c r="AQ110" s="15" t="n">
        <v>0.7854166666666667</v>
      </c>
      <c r="AR110" s="15" t="n">
        <v>0.7854166666666667</v>
      </c>
      <c r="AS110" s="15" t="n">
        <v>0.7861111111111111</v>
      </c>
      <c r="AT110" s="15" t="n">
        <v>0.7833333333333333</v>
      </c>
      <c r="AU110" s="15" t="n">
        <v>0.78125</v>
      </c>
      <c r="AV110" s="15" t="n">
        <v>0.78125</v>
      </c>
      <c r="AW110" s="15" t="n">
        <v>0.7833333333333333</v>
      </c>
      <c r="AX110" s="15" t="n">
        <v>0.7875</v>
      </c>
    </row>
    <row r="111">
      <c r="A111" s="14" t="n">
        <v>46130</v>
      </c>
      <c r="B111" s="15" t="n">
        <v>0.7638888888888888</v>
      </c>
      <c r="C111" s="15" t="n">
        <v>0.7527777777777778</v>
      </c>
      <c r="D111" s="15" t="n">
        <v>0.7631944444444444</v>
      </c>
      <c r="E111" s="15" t="n">
        <v>0.7611111111111111</v>
      </c>
      <c r="F111" s="15" t="n">
        <v>0.7604166666666666</v>
      </c>
      <c r="G111" s="15" t="n">
        <v>0.7638888888888888</v>
      </c>
      <c r="H111" s="15" t="n">
        <v>0.7618055555555555</v>
      </c>
      <c r="I111" s="15" t="n">
        <v>0.7611111111111111</v>
      </c>
      <c r="J111" s="15" t="n">
        <v>0.7597222222222222</v>
      </c>
      <c r="K111" s="15" t="n">
        <v>0.7618055555555555</v>
      </c>
      <c r="L111" s="15" t="n">
        <v>0.7638888888888888</v>
      </c>
      <c r="M111" s="15" t="n">
        <v>0.7618055555555555</v>
      </c>
      <c r="N111" s="15" t="n">
        <v>0.7604166666666666</v>
      </c>
      <c r="O111" s="15" t="n">
        <v>0.7611111111111111</v>
      </c>
      <c r="P111" s="15" t="n">
        <v>0.7479166666666667</v>
      </c>
      <c r="Q111" s="15" t="n">
        <v>0.7618055555555555</v>
      </c>
      <c r="R111" s="15" t="n">
        <v>0.7652777777777777</v>
      </c>
      <c r="S111" s="15" t="n">
        <v>0.7694444444444445</v>
      </c>
      <c r="T111" s="15" t="n">
        <v>0.7708333333333334</v>
      </c>
      <c r="U111" s="15" t="n">
        <v>0.7715277777777778</v>
      </c>
      <c r="V111" s="15" t="n">
        <v>0.7645833333333333</v>
      </c>
      <c r="W111" s="15" t="n">
        <v>0.7666666666666667</v>
      </c>
      <c r="X111" s="15" t="n">
        <v>0.7694444444444445</v>
      </c>
      <c r="Y111" s="15" t="n">
        <v>0.7645833333333333</v>
      </c>
      <c r="Z111" s="15" t="n">
        <v>0.76875</v>
      </c>
      <c r="AA111" s="15" t="n">
        <v>0.7694444444444445</v>
      </c>
      <c r="AB111" s="15" t="n">
        <v>0.7715277777777778</v>
      </c>
      <c r="AC111" s="15" t="n">
        <v>0.7722222222222223</v>
      </c>
      <c r="AD111" s="15" t="n">
        <v>0.7722222222222223</v>
      </c>
      <c r="AE111" s="15" t="n">
        <v>0.7729166666666667</v>
      </c>
      <c r="AF111" s="15" t="n">
        <v>0.7715277777777778</v>
      </c>
      <c r="AG111" s="15" t="n">
        <v>0.7729166666666667</v>
      </c>
      <c r="AH111" s="15" t="n">
        <v>0.7763888888888889</v>
      </c>
      <c r="AI111" s="15" t="n">
        <v>0.7798611111111111</v>
      </c>
      <c r="AJ111" s="15" t="n">
        <v>0.7763888888888889</v>
      </c>
      <c r="AK111" s="15" t="n">
        <v>0.7805555555555556</v>
      </c>
      <c r="AL111" s="15" t="n">
        <v>0.7833333333333333</v>
      </c>
      <c r="AM111" s="15" t="n">
        <v>0.7743055555555556</v>
      </c>
      <c r="AN111" s="15" t="n">
        <v>0.7763888888888889</v>
      </c>
      <c r="AO111" s="15" t="n">
        <v>0.7791666666666667</v>
      </c>
      <c r="AP111" s="15" t="n">
        <v>0.7770833333333333</v>
      </c>
      <c r="AQ111" s="15" t="n">
        <v>0.7854166666666667</v>
      </c>
      <c r="AR111" s="15" t="n">
        <v>0.7854166666666667</v>
      </c>
      <c r="AS111" s="15" t="n">
        <v>0.7861111111111111</v>
      </c>
      <c r="AT111" s="15" t="n">
        <v>0.7840277777777778</v>
      </c>
      <c r="AU111" s="15" t="n">
        <v>0.7819444444444444</v>
      </c>
      <c r="AV111" s="15" t="n">
        <v>0.78125</v>
      </c>
      <c r="AW111" s="15" t="n">
        <v>0.7833333333333333</v>
      </c>
      <c r="AX111" s="15" t="n">
        <v>0.7875</v>
      </c>
    </row>
    <row r="112">
      <c r="A112" s="14" t="n">
        <v>46131</v>
      </c>
      <c r="B112" s="15" t="n">
        <v>0.7645833333333333</v>
      </c>
      <c r="C112" s="15" t="n">
        <v>0.7534722222222222</v>
      </c>
      <c r="D112" s="15" t="n">
        <v>0.7638888888888888</v>
      </c>
      <c r="E112" s="15" t="n">
        <v>0.7618055555555555</v>
      </c>
      <c r="F112" s="15" t="n">
        <v>0.7611111111111111</v>
      </c>
      <c r="G112" s="15" t="n">
        <v>0.7645833333333333</v>
      </c>
      <c r="H112" s="15" t="n">
        <v>0.7625</v>
      </c>
      <c r="I112" s="15" t="n">
        <v>0.7618055555555555</v>
      </c>
      <c r="J112" s="15" t="n">
        <v>0.7604166666666666</v>
      </c>
      <c r="K112" s="15" t="n">
        <v>0.7625</v>
      </c>
      <c r="L112" s="15" t="n">
        <v>0.7645833333333333</v>
      </c>
      <c r="M112" s="15" t="n">
        <v>0.7625</v>
      </c>
      <c r="N112" s="15" t="n">
        <v>0.7611111111111111</v>
      </c>
      <c r="O112" s="15" t="n">
        <v>0.7618055555555555</v>
      </c>
      <c r="P112" s="15" t="n">
        <v>0.7486111111111111</v>
      </c>
      <c r="Q112" s="15" t="n">
        <v>0.7618055555555555</v>
      </c>
      <c r="R112" s="15" t="n">
        <v>0.7659722222222223</v>
      </c>
      <c r="S112" s="15" t="n">
        <v>0.7701388888888889</v>
      </c>
      <c r="T112" s="15" t="n">
        <v>0.7715277777777778</v>
      </c>
      <c r="U112" s="15" t="n">
        <v>0.7722222222222223</v>
      </c>
      <c r="V112" s="15" t="n">
        <v>0.7652777777777777</v>
      </c>
      <c r="W112" s="15" t="n">
        <v>0.7673611111111112</v>
      </c>
      <c r="X112" s="15" t="n">
        <v>0.7701388888888889</v>
      </c>
      <c r="Y112" s="15" t="n">
        <v>0.7652777777777777</v>
      </c>
      <c r="Z112" s="15" t="n">
        <v>0.7694444444444445</v>
      </c>
      <c r="AA112" s="15" t="n">
        <v>0.7701388888888889</v>
      </c>
      <c r="AB112" s="15" t="n">
        <v>0.7722222222222223</v>
      </c>
      <c r="AC112" s="15" t="n">
        <v>0.7722222222222223</v>
      </c>
      <c r="AD112" s="15" t="n">
        <v>0.7729166666666667</v>
      </c>
      <c r="AE112" s="15" t="n">
        <v>0.7736111111111111</v>
      </c>
      <c r="AF112" s="15" t="n">
        <v>0.7722222222222223</v>
      </c>
      <c r="AG112" s="15" t="n">
        <v>0.7736111111111111</v>
      </c>
      <c r="AH112" s="15" t="n">
        <v>0.7770833333333333</v>
      </c>
      <c r="AI112" s="15" t="n">
        <v>0.7805555555555556</v>
      </c>
      <c r="AJ112" s="15" t="n">
        <v>0.7770833333333333</v>
      </c>
      <c r="AK112" s="15" t="n">
        <v>0.78125</v>
      </c>
      <c r="AL112" s="15" t="n">
        <v>0.7840277777777778</v>
      </c>
      <c r="AM112" s="15" t="n">
        <v>0.775</v>
      </c>
      <c r="AN112" s="15" t="n">
        <v>0.7763888888888889</v>
      </c>
      <c r="AO112" s="15" t="n">
        <v>0.7798611111111111</v>
      </c>
      <c r="AP112" s="15" t="n">
        <v>0.7770833333333333</v>
      </c>
      <c r="AQ112" s="15" t="n">
        <v>0.7861111111111111</v>
      </c>
      <c r="AR112" s="15" t="n">
        <v>0.7861111111111111</v>
      </c>
      <c r="AS112" s="15" t="n">
        <v>0.7868055555555555</v>
      </c>
      <c r="AT112" s="15" t="n">
        <v>0.7847222222222222</v>
      </c>
      <c r="AU112" s="15" t="n">
        <v>0.7826388888888889</v>
      </c>
      <c r="AV112" s="15" t="n">
        <v>0.7819444444444444</v>
      </c>
      <c r="AW112" s="15" t="n">
        <v>0.7840277777777778</v>
      </c>
      <c r="AX112" s="15" t="n">
        <v>0.7881944444444444</v>
      </c>
    </row>
    <row r="113">
      <c r="A113" s="14" t="n">
        <v>46132</v>
      </c>
      <c r="B113" s="15" t="n">
        <v>0.7659722222222223</v>
      </c>
      <c r="C113" s="15" t="n">
        <v>0.7541666666666667</v>
      </c>
      <c r="D113" s="15" t="n">
        <v>0.7645833333333333</v>
      </c>
      <c r="E113" s="15" t="n">
        <v>0.7625</v>
      </c>
      <c r="F113" s="15" t="n">
        <v>0.7618055555555555</v>
      </c>
      <c r="G113" s="15" t="n">
        <v>0.7652777777777777</v>
      </c>
      <c r="H113" s="15" t="n">
        <v>0.7631944444444444</v>
      </c>
      <c r="I113" s="15" t="n">
        <v>0.7625</v>
      </c>
      <c r="J113" s="15" t="n">
        <v>0.7611111111111111</v>
      </c>
      <c r="K113" s="15" t="n">
        <v>0.7631944444444444</v>
      </c>
      <c r="L113" s="15" t="n">
        <v>0.7652777777777777</v>
      </c>
      <c r="M113" s="15" t="n">
        <v>0.7631944444444444</v>
      </c>
      <c r="N113" s="15" t="n">
        <v>0.7618055555555555</v>
      </c>
      <c r="O113" s="15" t="n">
        <v>0.7625</v>
      </c>
      <c r="P113" s="15" t="n">
        <v>0.7486111111111111</v>
      </c>
      <c r="Q113" s="15" t="n">
        <v>0.7625</v>
      </c>
      <c r="R113" s="15" t="n">
        <v>0.7666666666666667</v>
      </c>
      <c r="S113" s="15" t="n">
        <v>0.7708333333333334</v>
      </c>
      <c r="T113" s="15" t="n">
        <v>0.7722222222222223</v>
      </c>
      <c r="U113" s="15" t="n">
        <v>0.7729166666666667</v>
      </c>
      <c r="V113" s="15" t="n">
        <v>0.7659722222222223</v>
      </c>
      <c r="W113" s="15" t="n">
        <v>0.7680555555555556</v>
      </c>
      <c r="X113" s="15" t="n">
        <v>0.7708333333333334</v>
      </c>
      <c r="Y113" s="15" t="n">
        <v>0.7659722222222223</v>
      </c>
      <c r="Z113" s="15" t="n">
        <v>0.7701388888888889</v>
      </c>
      <c r="AA113" s="15" t="n">
        <v>0.7708333333333334</v>
      </c>
      <c r="AB113" s="15" t="n">
        <v>0.7729166666666667</v>
      </c>
      <c r="AC113" s="15" t="n">
        <v>0.7729166666666667</v>
      </c>
      <c r="AD113" s="15" t="n">
        <v>0.7736111111111111</v>
      </c>
      <c r="AE113" s="15" t="n">
        <v>0.7743055555555556</v>
      </c>
      <c r="AF113" s="15" t="n">
        <v>0.7722222222222223</v>
      </c>
      <c r="AG113" s="15" t="n">
        <v>0.7743055555555556</v>
      </c>
      <c r="AH113" s="15" t="n">
        <v>0.7777777777777778</v>
      </c>
      <c r="AI113" s="15" t="n">
        <v>0.78125</v>
      </c>
      <c r="AJ113" s="15" t="n">
        <v>0.7777777777777778</v>
      </c>
      <c r="AK113" s="15" t="n">
        <v>0.7819444444444444</v>
      </c>
      <c r="AL113" s="15" t="n">
        <v>0.7840277777777778</v>
      </c>
      <c r="AM113" s="15" t="n">
        <v>0.7756944444444445</v>
      </c>
      <c r="AN113" s="15" t="n">
        <v>0.7770833333333333</v>
      </c>
      <c r="AO113" s="15" t="n">
        <v>0.7805555555555556</v>
      </c>
      <c r="AP113" s="15" t="n">
        <v>0.7777777777777778</v>
      </c>
      <c r="AQ113" s="15" t="n">
        <v>0.7868055555555555</v>
      </c>
      <c r="AR113" s="15" t="n">
        <v>0.7868055555555555</v>
      </c>
      <c r="AS113" s="15" t="n">
        <v>0.7875</v>
      </c>
      <c r="AT113" s="15" t="n">
        <v>0.7854166666666667</v>
      </c>
      <c r="AU113" s="15" t="n">
        <v>0.7833333333333333</v>
      </c>
      <c r="AV113" s="15" t="n">
        <v>0.7826388888888889</v>
      </c>
      <c r="AW113" s="15" t="n">
        <v>0.7847222222222222</v>
      </c>
      <c r="AX113" s="15" t="n">
        <v>0.7881944444444444</v>
      </c>
    </row>
    <row r="114">
      <c r="A114" s="14" t="n">
        <v>46133</v>
      </c>
      <c r="B114" s="15" t="n">
        <v>0.7666666666666667</v>
      </c>
      <c r="C114" s="15" t="n">
        <v>0.7548611111111111</v>
      </c>
      <c r="D114" s="15" t="n">
        <v>0.7652777777777777</v>
      </c>
      <c r="E114" s="15" t="n">
        <v>0.7631944444444444</v>
      </c>
      <c r="F114" s="15" t="n">
        <v>0.7625</v>
      </c>
      <c r="G114" s="15" t="n">
        <v>0.7659722222222223</v>
      </c>
      <c r="H114" s="15" t="n">
        <v>0.7638888888888888</v>
      </c>
      <c r="I114" s="15" t="n">
        <v>0.7631944444444444</v>
      </c>
      <c r="J114" s="15" t="n">
        <v>0.7618055555555555</v>
      </c>
      <c r="K114" s="15" t="n">
        <v>0.7638888888888888</v>
      </c>
      <c r="L114" s="15" t="n">
        <v>0.7659722222222223</v>
      </c>
      <c r="M114" s="15" t="n">
        <v>0.7638888888888888</v>
      </c>
      <c r="N114" s="15" t="n">
        <v>0.7618055555555555</v>
      </c>
      <c r="O114" s="15" t="n">
        <v>0.7631944444444444</v>
      </c>
      <c r="P114" s="15" t="n">
        <v>0.7493055555555556</v>
      </c>
      <c r="Q114" s="15" t="n">
        <v>0.7631944444444444</v>
      </c>
      <c r="R114" s="15" t="n">
        <v>0.7673611111111112</v>
      </c>
      <c r="S114" s="15" t="n">
        <v>0.7708333333333334</v>
      </c>
      <c r="T114" s="15" t="n">
        <v>0.7729166666666667</v>
      </c>
      <c r="U114" s="15" t="n">
        <v>0.7736111111111111</v>
      </c>
      <c r="V114" s="15" t="n">
        <v>0.7666666666666667</v>
      </c>
      <c r="W114" s="15" t="n">
        <v>0.76875</v>
      </c>
      <c r="X114" s="15" t="n">
        <v>0.7715277777777778</v>
      </c>
      <c r="Y114" s="15" t="n">
        <v>0.7659722222222223</v>
      </c>
      <c r="Z114" s="15" t="n">
        <v>0.7708333333333334</v>
      </c>
      <c r="AA114" s="15" t="n">
        <v>0.7715277777777778</v>
      </c>
      <c r="AB114" s="15" t="n">
        <v>0.7736111111111111</v>
      </c>
      <c r="AC114" s="15" t="n">
        <v>0.7736111111111111</v>
      </c>
      <c r="AD114" s="15" t="n">
        <v>0.7743055555555556</v>
      </c>
      <c r="AE114" s="15" t="n">
        <v>0.775</v>
      </c>
      <c r="AF114" s="15" t="n">
        <v>0.7729166666666667</v>
      </c>
      <c r="AG114" s="15" t="n">
        <v>0.7743055555555556</v>
      </c>
      <c r="AH114" s="15" t="n">
        <v>0.7784722222222222</v>
      </c>
      <c r="AI114" s="15" t="n">
        <v>0.78125</v>
      </c>
      <c r="AJ114" s="15" t="n">
        <v>0.7784722222222222</v>
      </c>
      <c r="AK114" s="15" t="n">
        <v>0.7819444444444444</v>
      </c>
      <c r="AL114" s="15" t="n">
        <v>0.7847222222222222</v>
      </c>
      <c r="AM114" s="15" t="n">
        <v>0.7763888888888889</v>
      </c>
      <c r="AN114" s="15" t="n">
        <v>0.7777777777777778</v>
      </c>
      <c r="AO114" s="15" t="n">
        <v>0.7805555555555556</v>
      </c>
      <c r="AP114" s="15" t="n">
        <v>0.7784722222222222</v>
      </c>
      <c r="AQ114" s="15" t="n">
        <v>0.7875</v>
      </c>
      <c r="AR114" s="15" t="n">
        <v>0.7875</v>
      </c>
      <c r="AS114" s="15" t="n">
        <v>0.7881944444444444</v>
      </c>
      <c r="AT114" s="15" t="n">
        <v>0.7854166666666667</v>
      </c>
      <c r="AU114" s="15" t="n">
        <v>0.7833333333333333</v>
      </c>
      <c r="AV114" s="15" t="n">
        <v>0.7826388888888889</v>
      </c>
      <c r="AW114" s="15" t="n">
        <v>0.7847222222222222</v>
      </c>
      <c r="AX114" s="15" t="n">
        <v>0.7888888888888889</v>
      </c>
    </row>
    <row r="115">
      <c r="A115" s="14" t="n">
        <v>46134</v>
      </c>
      <c r="B115" s="15" t="n">
        <v>0.7673611111111112</v>
      </c>
      <c r="C115" s="15" t="n">
        <v>0.7555555555555555</v>
      </c>
      <c r="D115" s="15" t="n">
        <v>0.7666666666666667</v>
      </c>
      <c r="E115" s="15" t="n">
        <v>0.7638888888888888</v>
      </c>
      <c r="F115" s="15" t="n">
        <v>0.7631944444444444</v>
      </c>
      <c r="G115" s="15" t="n">
        <v>0.7666666666666667</v>
      </c>
      <c r="H115" s="15" t="n">
        <v>0.7645833333333333</v>
      </c>
      <c r="I115" s="15" t="n">
        <v>0.7638888888888888</v>
      </c>
      <c r="J115" s="15" t="n">
        <v>0.7625</v>
      </c>
      <c r="K115" s="15" t="n">
        <v>0.7638888888888888</v>
      </c>
      <c r="L115" s="15" t="n">
        <v>0.7659722222222223</v>
      </c>
      <c r="M115" s="15" t="n">
        <v>0.7638888888888888</v>
      </c>
      <c r="N115" s="15" t="n">
        <v>0.7625</v>
      </c>
      <c r="O115" s="15" t="n">
        <v>0.7638888888888888</v>
      </c>
      <c r="P115" s="15" t="n">
        <v>0.7493055555555556</v>
      </c>
      <c r="Q115" s="15" t="n">
        <v>0.7638888888888888</v>
      </c>
      <c r="R115" s="15" t="n">
        <v>0.7680555555555556</v>
      </c>
      <c r="S115" s="15" t="n">
        <v>0.7715277777777778</v>
      </c>
      <c r="T115" s="15" t="n">
        <v>0.7729166666666667</v>
      </c>
      <c r="U115" s="15" t="n">
        <v>0.7736111111111111</v>
      </c>
      <c r="V115" s="15" t="n">
        <v>0.7666666666666667</v>
      </c>
      <c r="W115" s="15" t="n">
        <v>0.76875</v>
      </c>
      <c r="X115" s="15" t="n">
        <v>0.7715277777777778</v>
      </c>
      <c r="Y115" s="15" t="n">
        <v>0.7666666666666667</v>
      </c>
      <c r="Z115" s="15" t="n">
        <v>0.7708333333333334</v>
      </c>
      <c r="AA115" s="15" t="n">
        <v>0.7715277777777778</v>
      </c>
      <c r="AB115" s="15" t="n">
        <v>0.7736111111111111</v>
      </c>
      <c r="AC115" s="15" t="n">
        <v>0.7743055555555556</v>
      </c>
      <c r="AD115" s="15" t="n">
        <v>0.7743055555555556</v>
      </c>
      <c r="AE115" s="15" t="n">
        <v>0.7756944444444445</v>
      </c>
      <c r="AF115" s="15" t="n">
        <v>0.7736111111111111</v>
      </c>
      <c r="AG115" s="15" t="n">
        <v>0.775</v>
      </c>
      <c r="AH115" s="15" t="n">
        <v>0.7791666666666667</v>
      </c>
      <c r="AI115" s="15" t="n">
        <v>0.7819444444444444</v>
      </c>
      <c r="AJ115" s="15" t="n">
        <v>0.7791666666666667</v>
      </c>
      <c r="AK115" s="15" t="n">
        <v>0.7826388888888889</v>
      </c>
      <c r="AL115" s="15" t="n">
        <v>0.7854166666666667</v>
      </c>
      <c r="AM115" s="15" t="n">
        <v>0.7763888888888889</v>
      </c>
      <c r="AN115" s="15" t="n">
        <v>0.7784722222222222</v>
      </c>
      <c r="AO115" s="15" t="n">
        <v>0.78125</v>
      </c>
      <c r="AP115" s="15" t="n">
        <v>0.7791666666666667</v>
      </c>
      <c r="AQ115" s="15" t="n">
        <v>0.7875</v>
      </c>
      <c r="AR115" s="15" t="n">
        <v>0.7875</v>
      </c>
      <c r="AS115" s="15" t="n">
        <v>0.7881944444444444</v>
      </c>
      <c r="AT115" s="15" t="n">
        <v>0.7861111111111111</v>
      </c>
      <c r="AU115" s="15" t="n">
        <v>0.7840277777777778</v>
      </c>
      <c r="AV115" s="15" t="n">
        <v>0.7833333333333333</v>
      </c>
      <c r="AW115" s="15" t="n">
        <v>0.7854166666666667</v>
      </c>
      <c r="AX115" s="15" t="n">
        <v>0.7888888888888889</v>
      </c>
    </row>
    <row r="116">
      <c r="A116" s="14" t="n">
        <v>46135</v>
      </c>
      <c r="B116" s="15" t="n">
        <v>0.7680555555555556</v>
      </c>
      <c r="C116" s="15" t="n">
        <v>0.7569444444444444</v>
      </c>
      <c r="D116" s="15" t="n">
        <v>0.7673611111111112</v>
      </c>
      <c r="E116" s="15" t="n">
        <v>0.7645833333333333</v>
      </c>
      <c r="F116" s="15" t="n">
        <v>0.7638888888888888</v>
      </c>
      <c r="G116" s="15" t="n">
        <v>0.7673611111111112</v>
      </c>
      <c r="H116" s="15" t="n">
        <v>0.7652777777777777</v>
      </c>
      <c r="I116" s="15" t="n">
        <v>0.7645833333333333</v>
      </c>
      <c r="J116" s="15" t="n">
        <v>0.7631944444444444</v>
      </c>
      <c r="K116" s="15" t="n">
        <v>0.7645833333333333</v>
      </c>
      <c r="L116" s="15" t="n">
        <v>0.7666666666666667</v>
      </c>
      <c r="M116" s="15" t="n">
        <v>0.7645833333333333</v>
      </c>
      <c r="N116" s="15" t="n">
        <v>0.7631944444444444</v>
      </c>
      <c r="O116" s="15" t="n">
        <v>0.7645833333333333</v>
      </c>
      <c r="P116" s="15" t="n">
        <v>0.75</v>
      </c>
      <c r="Q116" s="15" t="n">
        <v>0.7645833333333333</v>
      </c>
      <c r="R116" s="15" t="n">
        <v>0.76875</v>
      </c>
      <c r="S116" s="15" t="n">
        <v>0.7722222222222223</v>
      </c>
      <c r="T116" s="15" t="n">
        <v>0.7736111111111111</v>
      </c>
      <c r="U116" s="15" t="n">
        <v>0.7743055555555556</v>
      </c>
      <c r="V116" s="15" t="n">
        <v>0.7673611111111112</v>
      </c>
      <c r="W116" s="15" t="n">
        <v>0.7694444444444445</v>
      </c>
      <c r="X116" s="15" t="n">
        <v>0.7722222222222223</v>
      </c>
      <c r="Y116" s="15" t="n">
        <v>0.7673611111111112</v>
      </c>
      <c r="Z116" s="15" t="n">
        <v>0.7715277777777778</v>
      </c>
      <c r="AA116" s="15" t="n">
        <v>0.7722222222222223</v>
      </c>
      <c r="AB116" s="15" t="n">
        <v>0.7743055555555556</v>
      </c>
      <c r="AC116" s="15" t="n">
        <v>0.775</v>
      </c>
      <c r="AD116" s="15" t="n">
        <v>0.775</v>
      </c>
      <c r="AE116" s="15" t="n">
        <v>0.7756944444444445</v>
      </c>
      <c r="AF116" s="15" t="n">
        <v>0.7743055555555556</v>
      </c>
      <c r="AG116" s="15" t="n">
        <v>0.7756944444444445</v>
      </c>
      <c r="AH116" s="15" t="n">
        <v>0.7791666666666667</v>
      </c>
      <c r="AI116" s="15" t="n">
        <v>0.7826388888888889</v>
      </c>
      <c r="AJ116" s="15" t="n">
        <v>0.7791666666666667</v>
      </c>
      <c r="AK116" s="15" t="n">
        <v>0.7833333333333333</v>
      </c>
      <c r="AL116" s="15" t="n">
        <v>0.7861111111111111</v>
      </c>
      <c r="AM116" s="15" t="n">
        <v>0.7770833333333333</v>
      </c>
      <c r="AN116" s="15" t="n">
        <v>0.7791666666666667</v>
      </c>
      <c r="AO116" s="15" t="n">
        <v>0.7819444444444444</v>
      </c>
      <c r="AP116" s="15" t="n">
        <v>0.7798611111111111</v>
      </c>
      <c r="AQ116" s="15" t="n">
        <v>0.7881944444444444</v>
      </c>
      <c r="AR116" s="15" t="n">
        <v>0.7881944444444444</v>
      </c>
      <c r="AS116" s="15" t="n">
        <v>0.7888888888888889</v>
      </c>
      <c r="AT116" s="15" t="n">
        <v>0.7868055555555555</v>
      </c>
      <c r="AU116" s="15" t="n">
        <v>0.7847222222222222</v>
      </c>
      <c r="AV116" s="15" t="n">
        <v>0.7840277777777778</v>
      </c>
      <c r="AW116" s="15" t="n">
        <v>0.7861111111111111</v>
      </c>
      <c r="AX116" s="15" t="n">
        <v>0.7895833333333333</v>
      </c>
    </row>
    <row r="117">
      <c r="A117" s="14" t="n">
        <v>46136</v>
      </c>
      <c r="B117" s="15" t="n">
        <v>0.76875</v>
      </c>
      <c r="C117" s="15" t="n">
        <v>0.7576388888888889</v>
      </c>
      <c r="D117" s="15" t="n">
        <v>0.7680555555555556</v>
      </c>
      <c r="E117" s="15" t="n">
        <v>0.7652777777777777</v>
      </c>
      <c r="F117" s="15" t="n">
        <v>0.7645833333333333</v>
      </c>
      <c r="G117" s="15" t="n">
        <v>0.7680555555555556</v>
      </c>
      <c r="H117" s="15" t="n">
        <v>0.7659722222222223</v>
      </c>
      <c r="I117" s="15" t="n">
        <v>0.7652777777777777</v>
      </c>
      <c r="J117" s="15" t="n">
        <v>0.7638888888888888</v>
      </c>
      <c r="K117" s="15" t="n">
        <v>0.7652777777777777</v>
      </c>
      <c r="L117" s="15" t="n">
        <v>0.7673611111111112</v>
      </c>
      <c r="M117" s="15" t="n">
        <v>0.7652777777777777</v>
      </c>
      <c r="N117" s="15" t="n">
        <v>0.7638888888888888</v>
      </c>
      <c r="O117" s="15" t="n">
        <v>0.7645833333333333</v>
      </c>
      <c r="P117" s="15" t="n">
        <v>0.75</v>
      </c>
      <c r="Q117" s="15" t="n">
        <v>0.7645833333333333</v>
      </c>
      <c r="R117" s="15" t="n">
        <v>0.7694444444444445</v>
      </c>
      <c r="S117" s="15" t="n">
        <v>0.7729166666666667</v>
      </c>
      <c r="T117" s="15" t="n">
        <v>0.7743055555555556</v>
      </c>
      <c r="U117" s="15" t="n">
        <v>0.775</v>
      </c>
      <c r="V117" s="15" t="n">
        <v>0.7680555555555556</v>
      </c>
      <c r="W117" s="15" t="n">
        <v>0.7701388888888889</v>
      </c>
      <c r="X117" s="15" t="n">
        <v>0.7729166666666667</v>
      </c>
      <c r="Y117" s="15" t="n">
        <v>0.7680555555555556</v>
      </c>
      <c r="Z117" s="15" t="n">
        <v>0.7722222222222223</v>
      </c>
      <c r="AA117" s="15" t="n">
        <v>0.7729166666666667</v>
      </c>
      <c r="AB117" s="15" t="n">
        <v>0.775</v>
      </c>
      <c r="AC117" s="15" t="n">
        <v>0.775</v>
      </c>
      <c r="AD117" s="15" t="n">
        <v>0.7756944444444445</v>
      </c>
      <c r="AE117" s="15" t="n">
        <v>0.7763888888888889</v>
      </c>
      <c r="AF117" s="15" t="n">
        <v>0.775</v>
      </c>
      <c r="AG117" s="15" t="n">
        <v>0.7763888888888889</v>
      </c>
      <c r="AH117" s="15" t="n">
        <v>0.7798611111111111</v>
      </c>
      <c r="AI117" s="15" t="n">
        <v>0.7833333333333333</v>
      </c>
      <c r="AJ117" s="15" t="n">
        <v>0.7798611111111111</v>
      </c>
      <c r="AK117" s="15" t="n">
        <v>0.7840277777777778</v>
      </c>
      <c r="AL117" s="15" t="n">
        <v>0.7861111111111111</v>
      </c>
      <c r="AM117" s="15" t="n">
        <v>0.7777777777777778</v>
      </c>
      <c r="AN117" s="15" t="n">
        <v>0.7791666666666667</v>
      </c>
      <c r="AO117" s="15" t="n">
        <v>0.7826388888888889</v>
      </c>
      <c r="AP117" s="15" t="n">
        <v>0.7798611111111111</v>
      </c>
      <c r="AQ117" s="15" t="n">
        <v>0.7888888888888889</v>
      </c>
      <c r="AR117" s="15" t="n">
        <v>0.7888888888888889</v>
      </c>
      <c r="AS117" s="15" t="n">
        <v>0.7895833333333333</v>
      </c>
      <c r="AT117" s="15" t="n">
        <v>0.7875</v>
      </c>
      <c r="AU117" s="15" t="n">
        <v>0.7847222222222222</v>
      </c>
      <c r="AV117" s="15" t="n">
        <v>0.7840277777777778</v>
      </c>
      <c r="AW117" s="15" t="n">
        <v>0.7868055555555555</v>
      </c>
      <c r="AX117" s="15" t="n">
        <v>0.7895833333333333</v>
      </c>
    </row>
    <row r="118">
      <c r="A118" s="14" t="n">
        <v>46137</v>
      </c>
      <c r="B118" s="15" t="n">
        <v>0.7694444444444445</v>
      </c>
      <c r="C118" s="15" t="n">
        <v>0.7583333333333333</v>
      </c>
      <c r="D118" s="15" t="n">
        <v>0.76875</v>
      </c>
      <c r="E118" s="15" t="n">
        <v>0.7659722222222223</v>
      </c>
      <c r="F118" s="15" t="n">
        <v>0.7652777777777777</v>
      </c>
      <c r="G118" s="15" t="n">
        <v>0.76875</v>
      </c>
      <c r="H118" s="15" t="n">
        <v>0.7666666666666667</v>
      </c>
      <c r="I118" s="15" t="n">
        <v>0.7659722222222223</v>
      </c>
      <c r="J118" s="15" t="n">
        <v>0.7638888888888888</v>
      </c>
      <c r="K118" s="15" t="n">
        <v>0.7659722222222223</v>
      </c>
      <c r="L118" s="15" t="n">
        <v>0.7680555555555556</v>
      </c>
      <c r="M118" s="15" t="n">
        <v>0.7659722222222223</v>
      </c>
      <c r="N118" s="15" t="n">
        <v>0.7645833333333333</v>
      </c>
      <c r="O118" s="15" t="n">
        <v>0.7652777777777777</v>
      </c>
      <c r="P118" s="15" t="n">
        <v>0.7506944444444444</v>
      </c>
      <c r="Q118" s="15" t="n">
        <v>0.7652777777777777</v>
      </c>
      <c r="R118" s="15" t="n">
        <v>0.7701388888888889</v>
      </c>
      <c r="S118" s="15" t="n">
        <v>0.7736111111111111</v>
      </c>
      <c r="T118" s="15" t="n">
        <v>0.775</v>
      </c>
      <c r="U118" s="15" t="n">
        <v>0.7756944444444445</v>
      </c>
      <c r="V118" s="15" t="n">
        <v>0.76875</v>
      </c>
      <c r="W118" s="15" t="n">
        <v>0.7708333333333334</v>
      </c>
      <c r="X118" s="15" t="n">
        <v>0.7736111111111111</v>
      </c>
      <c r="Y118" s="15" t="n">
        <v>0.76875</v>
      </c>
      <c r="Z118" s="15" t="n">
        <v>0.7729166666666667</v>
      </c>
      <c r="AA118" s="15" t="n">
        <v>0.7736111111111111</v>
      </c>
      <c r="AB118" s="15" t="n">
        <v>0.7756944444444445</v>
      </c>
      <c r="AC118" s="15" t="n">
        <v>0.7756944444444445</v>
      </c>
      <c r="AD118" s="15" t="n">
        <v>0.7763888888888889</v>
      </c>
      <c r="AE118" s="15" t="n">
        <v>0.7770833333333333</v>
      </c>
      <c r="AF118" s="15" t="n">
        <v>0.775</v>
      </c>
      <c r="AG118" s="15" t="n">
        <v>0.7763888888888889</v>
      </c>
      <c r="AH118" s="15" t="n">
        <v>0.7805555555555556</v>
      </c>
      <c r="AI118" s="15" t="n">
        <v>0.7840277777777778</v>
      </c>
      <c r="AJ118" s="15" t="n">
        <v>0.7805555555555556</v>
      </c>
      <c r="AK118" s="15" t="n">
        <v>0.7847222222222222</v>
      </c>
      <c r="AL118" s="15" t="n">
        <v>0.7868055555555555</v>
      </c>
      <c r="AM118" s="15" t="n">
        <v>0.7784722222222222</v>
      </c>
      <c r="AN118" s="15" t="n">
        <v>0.7798611111111111</v>
      </c>
      <c r="AO118" s="15" t="n">
        <v>0.7833333333333333</v>
      </c>
      <c r="AP118" s="15" t="n">
        <v>0.7805555555555556</v>
      </c>
      <c r="AQ118" s="15" t="n">
        <v>0.7895833333333333</v>
      </c>
      <c r="AR118" s="15" t="n">
        <v>0.7895833333333333</v>
      </c>
      <c r="AS118" s="15" t="n">
        <v>0.7902777777777777</v>
      </c>
      <c r="AT118" s="15" t="n">
        <v>0.7875</v>
      </c>
      <c r="AU118" s="15" t="n">
        <v>0.7854166666666667</v>
      </c>
      <c r="AV118" s="15" t="n">
        <v>0.7847222222222222</v>
      </c>
      <c r="AW118" s="15" t="n">
        <v>0.7868055555555555</v>
      </c>
      <c r="AX118" s="15" t="n">
        <v>0.7902777777777777</v>
      </c>
    </row>
    <row r="119">
      <c r="A119" s="14" t="n">
        <v>46138</v>
      </c>
      <c r="B119" s="15" t="n">
        <v>0.7701388888888889</v>
      </c>
      <c r="C119" s="15" t="n">
        <v>0.7590277777777777</v>
      </c>
      <c r="D119" s="15" t="n">
        <v>0.7694444444444445</v>
      </c>
      <c r="E119" s="15" t="n">
        <v>0.7666666666666667</v>
      </c>
      <c r="F119" s="15" t="n">
        <v>0.7659722222222223</v>
      </c>
      <c r="G119" s="15" t="n">
        <v>0.7694444444444445</v>
      </c>
      <c r="H119" s="15" t="n">
        <v>0.7673611111111112</v>
      </c>
      <c r="I119" s="15" t="n">
        <v>0.7666666666666667</v>
      </c>
      <c r="J119" s="15" t="n">
        <v>0.7645833333333333</v>
      </c>
      <c r="K119" s="15" t="n">
        <v>0.7666666666666667</v>
      </c>
      <c r="L119" s="15" t="n">
        <v>0.76875</v>
      </c>
      <c r="M119" s="15" t="n">
        <v>0.7666666666666667</v>
      </c>
      <c r="N119" s="15" t="n">
        <v>0.7652777777777777</v>
      </c>
      <c r="O119" s="15" t="n">
        <v>0.7659722222222223</v>
      </c>
      <c r="P119" s="15" t="n">
        <v>0.7506944444444444</v>
      </c>
      <c r="Q119" s="15" t="n">
        <v>0.7659722222222223</v>
      </c>
      <c r="R119" s="15" t="n">
        <v>0.7708333333333334</v>
      </c>
      <c r="S119" s="15" t="n">
        <v>0.7743055555555556</v>
      </c>
      <c r="T119" s="15" t="n">
        <v>0.7756944444444445</v>
      </c>
      <c r="U119" s="15" t="n">
        <v>0.7763888888888889</v>
      </c>
      <c r="V119" s="15" t="n">
        <v>0.7694444444444445</v>
      </c>
      <c r="W119" s="15" t="n">
        <v>0.7715277777777778</v>
      </c>
      <c r="X119" s="15" t="n">
        <v>0.7743055555555556</v>
      </c>
      <c r="Y119" s="15" t="n">
        <v>0.76875</v>
      </c>
      <c r="Z119" s="15" t="n">
        <v>0.7736111111111111</v>
      </c>
      <c r="AA119" s="15" t="n">
        <v>0.7743055555555556</v>
      </c>
      <c r="AB119" s="15" t="n">
        <v>0.7763888888888889</v>
      </c>
      <c r="AC119" s="15" t="n">
        <v>0.7763888888888889</v>
      </c>
      <c r="AD119" s="15" t="n">
        <v>0.7770833333333333</v>
      </c>
      <c r="AE119" s="15" t="n">
        <v>0.7777777777777778</v>
      </c>
      <c r="AF119" s="15" t="n">
        <v>0.7756944444444445</v>
      </c>
      <c r="AG119" s="15" t="n">
        <v>0.7770833333333333</v>
      </c>
      <c r="AH119" s="15" t="n">
        <v>0.78125</v>
      </c>
      <c r="AI119" s="15" t="n">
        <v>0.7847222222222222</v>
      </c>
      <c r="AJ119" s="15" t="n">
        <v>0.78125</v>
      </c>
      <c r="AK119" s="15" t="n">
        <v>0.7847222222222222</v>
      </c>
      <c r="AL119" s="15" t="n">
        <v>0.7875</v>
      </c>
      <c r="AM119" s="15" t="n">
        <v>0.7784722222222222</v>
      </c>
      <c r="AN119" s="15" t="n">
        <v>0.7805555555555556</v>
      </c>
      <c r="AO119" s="15" t="n">
        <v>0.7833333333333333</v>
      </c>
      <c r="AP119" s="15" t="n">
        <v>0.78125</v>
      </c>
      <c r="AQ119" s="15" t="n">
        <v>0.7895833333333333</v>
      </c>
      <c r="AR119" s="15" t="n">
        <v>0.7895833333333333</v>
      </c>
      <c r="AS119" s="15" t="n">
        <v>0.7902777777777777</v>
      </c>
      <c r="AT119" s="15" t="n">
        <v>0.7881944444444444</v>
      </c>
      <c r="AU119" s="15" t="n">
        <v>0.7861111111111111</v>
      </c>
      <c r="AV119" s="15" t="n">
        <v>0.7854166666666667</v>
      </c>
      <c r="AW119" s="15" t="n">
        <v>0.7875</v>
      </c>
      <c r="AX119" s="15" t="n">
        <v>0.7902777777777777</v>
      </c>
    </row>
    <row r="120">
      <c r="A120" s="14" t="n">
        <v>46139</v>
      </c>
      <c r="B120" s="15" t="n">
        <v>0.7715277777777778</v>
      </c>
      <c r="C120" s="15" t="n">
        <v>0.7597222222222222</v>
      </c>
      <c r="D120" s="15" t="n">
        <v>0.7701388888888889</v>
      </c>
      <c r="E120" s="15" t="n">
        <v>0.7673611111111112</v>
      </c>
      <c r="F120" s="15" t="n">
        <v>0.7666666666666667</v>
      </c>
      <c r="G120" s="15" t="n">
        <v>0.7701388888888889</v>
      </c>
      <c r="H120" s="15" t="n">
        <v>0.7680555555555556</v>
      </c>
      <c r="I120" s="15" t="n">
        <v>0.7666666666666667</v>
      </c>
      <c r="J120" s="15" t="n">
        <v>0.7652777777777777</v>
      </c>
      <c r="K120" s="15" t="n">
        <v>0.7673611111111112</v>
      </c>
      <c r="L120" s="15" t="n">
        <v>0.7694444444444445</v>
      </c>
      <c r="M120" s="15" t="n">
        <v>0.7673611111111112</v>
      </c>
      <c r="N120" s="15" t="n">
        <v>0.7652777777777777</v>
      </c>
      <c r="O120" s="15" t="n">
        <v>0.7666666666666667</v>
      </c>
      <c r="P120" s="15" t="n">
        <v>0.7513888888888889</v>
      </c>
      <c r="Q120" s="15" t="n">
        <v>0.7666666666666667</v>
      </c>
      <c r="R120" s="15" t="n">
        <v>0.7708333333333334</v>
      </c>
      <c r="S120" s="15" t="n">
        <v>0.775</v>
      </c>
      <c r="T120" s="15" t="n">
        <v>0.7763888888888889</v>
      </c>
      <c r="U120" s="15" t="n">
        <v>0.7770833333333333</v>
      </c>
      <c r="V120" s="15" t="n">
        <v>0.7701388888888889</v>
      </c>
      <c r="W120" s="15" t="n">
        <v>0.7722222222222223</v>
      </c>
      <c r="X120" s="15" t="n">
        <v>0.7743055555555556</v>
      </c>
      <c r="Y120" s="15" t="n">
        <v>0.7694444444444445</v>
      </c>
      <c r="Z120" s="15" t="n">
        <v>0.7736111111111111</v>
      </c>
      <c r="AA120" s="15" t="n">
        <v>0.7743055555555556</v>
      </c>
      <c r="AB120" s="15" t="n">
        <v>0.7763888888888889</v>
      </c>
      <c r="AC120" s="15" t="n">
        <v>0.7770833333333333</v>
      </c>
      <c r="AD120" s="15" t="n">
        <v>0.7770833333333333</v>
      </c>
      <c r="AE120" s="15" t="n">
        <v>0.7784722222222222</v>
      </c>
      <c r="AF120" s="15" t="n">
        <v>0.7763888888888889</v>
      </c>
      <c r="AG120" s="15" t="n">
        <v>0.7777777777777778</v>
      </c>
      <c r="AH120" s="15" t="n">
        <v>0.7819444444444444</v>
      </c>
      <c r="AI120" s="15" t="n">
        <v>0.7847222222222222</v>
      </c>
      <c r="AJ120" s="15" t="n">
        <v>0.7819444444444444</v>
      </c>
      <c r="AK120" s="15" t="n">
        <v>0.7854166666666667</v>
      </c>
      <c r="AL120" s="15" t="n">
        <v>0.7881944444444444</v>
      </c>
      <c r="AM120" s="15" t="n">
        <v>0.7791666666666667</v>
      </c>
      <c r="AN120" s="15" t="n">
        <v>0.78125</v>
      </c>
      <c r="AO120" s="15" t="n">
        <v>0.7840277777777778</v>
      </c>
      <c r="AP120" s="15" t="n">
        <v>0.7819444444444444</v>
      </c>
      <c r="AQ120" s="15" t="n">
        <v>0.7902777777777777</v>
      </c>
      <c r="AR120" s="15" t="n">
        <v>0.7902777777777777</v>
      </c>
      <c r="AS120" s="15" t="n">
        <v>0.7909722222222222</v>
      </c>
      <c r="AT120" s="15" t="n">
        <v>0.7888888888888889</v>
      </c>
      <c r="AU120" s="15" t="n">
        <v>0.7868055555555555</v>
      </c>
      <c r="AV120" s="15" t="n">
        <v>0.7861111111111111</v>
      </c>
      <c r="AW120" s="15" t="n">
        <v>0.7881944444444444</v>
      </c>
      <c r="AX120" s="15" t="n">
        <v>0.7909722222222222</v>
      </c>
    </row>
    <row r="121">
      <c r="A121" s="14" t="n">
        <v>46140</v>
      </c>
      <c r="B121" s="15" t="n">
        <v>0.7722222222222223</v>
      </c>
      <c r="C121" s="15" t="n">
        <v>0.7604166666666666</v>
      </c>
      <c r="D121" s="15" t="n">
        <v>0.7708333333333334</v>
      </c>
      <c r="E121" s="15" t="n">
        <v>0.7680555555555556</v>
      </c>
      <c r="F121" s="15" t="n">
        <v>0.7673611111111112</v>
      </c>
      <c r="G121" s="15" t="n">
        <v>0.7708333333333334</v>
      </c>
      <c r="H121" s="15" t="n">
        <v>0.76875</v>
      </c>
      <c r="I121" s="15" t="n">
        <v>0.7673611111111112</v>
      </c>
      <c r="J121" s="15" t="n">
        <v>0.7659722222222223</v>
      </c>
      <c r="K121" s="15" t="n">
        <v>0.7680555555555556</v>
      </c>
      <c r="L121" s="15" t="n">
        <v>0.7701388888888889</v>
      </c>
      <c r="M121" s="15" t="n">
        <v>0.7673611111111112</v>
      </c>
      <c r="N121" s="15" t="n">
        <v>0.7659722222222223</v>
      </c>
      <c r="O121" s="15" t="n">
        <v>0.7673611111111112</v>
      </c>
      <c r="P121" s="15" t="n">
        <v>0.7513888888888889</v>
      </c>
      <c r="Q121" s="15" t="n">
        <v>0.7673611111111112</v>
      </c>
      <c r="R121" s="15" t="n">
        <v>0.7715277777777778</v>
      </c>
      <c r="S121" s="15" t="n">
        <v>0.7756944444444445</v>
      </c>
      <c r="T121" s="15" t="n">
        <v>0.7770833333333333</v>
      </c>
      <c r="U121" s="15" t="n">
        <v>0.7777777777777778</v>
      </c>
      <c r="V121" s="15" t="n">
        <v>0.7708333333333334</v>
      </c>
      <c r="W121" s="15" t="n">
        <v>0.7729166666666667</v>
      </c>
      <c r="X121" s="15" t="n">
        <v>0.775</v>
      </c>
      <c r="Y121" s="15" t="n">
        <v>0.7701388888888889</v>
      </c>
      <c r="Z121" s="15" t="n">
        <v>0.7743055555555556</v>
      </c>
      <c r="AA121" s="15" t="n">
        <v>0.775</v>
      </c>
      <c r="AB121" s="15" t="n">
        <v>0.7770833333333333</v>
      </c>
      <c r="AC121" s="15" t="n">
        <v>0.7777777777777778</v>
      </c>
      <c r="AD121" s="15" t="n">
        <v>0.7777777777777778</v>
      </c>
      <c r="AE121" s="15" t="n">
        <v>0.7784722222222222</v>
      </c>
      <c r="AF121" s="15" t="n">
        <v>0.7770833333333333</v>
      </c>
      <c r="AG121" s="15" t="n">
        <v>0.7784722222222222</v>
      </c>
      <c r="AH121" s="15" t="n">
        <v>0.7826388888888889</v>
      </c>
      <c r="AI121" s="15" t="n">
        <v>0.7854166666666667</v>
      </c>
      <c r="AJ121" s="15" t="n">
        <v>0.7819444444444444</v>
      </c>
      <c r="AK121" s="15" t="n">
        <v>0.7861111111111111</v>
      </c>
      <c r="AL121" s="15" t="n">
        <v>0.7888888888888889</v>
      </c>
      <c r="AM121" s="15" t="n">
        <v>0.7798611111111111</v>
      </c>
      <c r="AN121" s="15" t="n">
        <v>0.78125</v>
      </c>
      <c r="AO121" s="15" t="n">
        <v>0.7847222222222222</v>
      </c>
      <c r="AP121" s="15" t="n">
        <v>0.7819444444444444</v>
      </c>
      <c r="AQ121" s="15" t="n">
        <v>0.7909722222222222</v>
      </c>
      <c r="AR121" s="15" t="n">
        <v>0.7909722222222222</v>
      </c>
      <c r="AS121" s="15" t="n">
        <v>0.7916666666666666</v>
      </c>
      <c r="AT121" s="15" t="n">
        <v>0.7888888888888889</v>
      </c>
      <c r="AU121" s="15" t="n">
        <v>0.7868055555555555</v>
      </c>
      <c r="AV121" s="15" t="n">
        <v>0.7861111111111111</v>
      </c>
      <c r="AW121" s="15" t="n">
        <v>0.7881944444444444</v>
      </c>
      <c r="AX121" s="15" t="n">
        <v>0.7909722222222222</v>
      </c>
    </row>
    <row r="122">
      <c r="A122" s="14" t="n">
        <v>46141</v>
      </c>
      <c r="B122" s="15" t="n">
        <v>0.7729166666666667</v>
      </c>
      <c r="C122" s="15" t="n">
        <v>0.7618055555555555</v>
      </c>
      <c r="D122" s="15" t="n">
        <v>0.7715277777777778</v>
      </c>
      <c r="E122" s="15" t="n">
        <v>0.76875</v>
      </c>
      <c r="F122" s="15" t="n">
        <v>0.7680555555555556</v>
      </c>
      <c r="G122" s="15" t="n">
        <v>0.7715277777777778</v>
      </c>
      <c r="H122" s="15" t="n">
        <v>0.7694444444444445</v>
      </c>
      <c r="I122" s="15" t="n">
        <v>0.7680555555555556</v>
      </c>
      <c r="J122" s="15" t="n">
        <v>0.7666666666666667</v>
      </c>
      <c r="K122" s="15" t="n">
        <v>0.76875</v>
      </c>
      <c r="L122" s="15" t="n">
        <v>0.7708333333333334</v>
      </c>
      <c r="M122" s="15" t="n">
        <v>0.7680555555555556</v>
      </c>
      <c r="N122" s="15" t="n">
        <v>0.7666666666666667</v>
      </c>
      <c r="O122" s="15" t="n">
        <v>0.7680555555555556</v>
      </c>
      <c r="P122" s="15" t="n">
        <v>0.7520833333333333</v>
      </c>
      <c r="Q122" s="15" t="n">
        <v>0.7680555555555556</v>
      </c>
      <c r="R122" s="15" t="n">
        <v>0.7722222222222223</v>
      </c>
      <c r="S122" s="15" t="n">
        <v>0.7756944444444445</v>
      </c>
      <c r="T122" s="15" t="n">
        <v>0.7777777777777778</v>
      </c>
      <c r="U122" s="15" t="n">
        <v>0.7777777777777778</v>
      </c>
      <c r="V122" s="15" t="n">
        <v>0.7708333333333334</v>
      </c>
      <c r="W122" s="15" t="n">
        <v>0.7736111111111111</v>
      </c>
      <c r="X122" s="15" t="n">
        <v>0.7756944444444445</v>
      </c>
      <c r="Y122" s="15" t="n">
        <v>0.7708333333333334</v>
      </c>
      <c r="Z122" s="15" t="n">
        <v>0.775</v>
      </c>
      <c r="AA122" s="15" t="n">
        <v>0.7756944444444445</v>
      </c>
      <c r="AB122" s="15" t="n">
        <v>0.7777777777777778</v>
      </c>
      <c r="AC122" s="15" t="n">
        <v>0.7784722222222222</v>
      </c>
      <c r="AD122" s="15" t="n">
        <v>0.7784722222222222</v>
      </c>
      <c r="AE122" s="15" t="n">
        <v>0.7791666666666667</v>
      </c>
      <c r="AF122" s="15" t="n">
        <v>0.7777777777777778</v>
      </c>
      <c r="AG122" s="15" t="n">
        <v>0.7791666666666667</v>
      </c>
      <c r="AH122" s="15" t="n">
        <v>0.7826388888888889</v>
      </c>
      <c r="AI122" s="15" t="n">
        <v>0.7861111111111111</v>
      </c>
      <c r="AJ122" s="15" t="n">
        <v>0.7826388888888889</v>
      </c>
      <c r="AK122" s="15" t="n">
        <v>0.7868055555555555</v>
      </c>
      <c r="AL122" s="15" t="n">
        <v>0.7888888888888889</v>
      </c>
      <c r="AM122" s="15" t="n">
        <v>0.7805555555555556</v>
      </c>
      <c r="AN122" s="15" t="n">
        <v>0.7819444444444444</v>
      </c>
      <c r="AO122" s="15" t="n">
        <v>0.7854166666666667</v>
      </c>
      <c r="AP122" s="15" t="n">
        <v>0.7826388888888889</v>
      </c>
      <c r="AQ122" s="15" t="n">
        <v>0.7916666666666666</v>
      </c>
      <c r="AR122" s="15" t="n">
        <v>0.7916666666666666</v>
      </c>
      <c r="AS122" s="15" t="n">
        <v>0.7916666666666666</v>
      </c>
      <c r="AT122" s="15" t="n">
        <v>0.7895833333333333</v>
      </c>
      <c r="AU122" s="15" t="n">
        <v>0.7875</v>
      </c>
      <c r="AV122" s="15" t="n">
        <v>0.7868055555555555</v>
      </c>
      <c r="AW122" s="15" t="n">
        <v>0.7888888888888889</v>
      </c>
      <c r="AX122" s="15" t="n">
        <v>0.7916666666666666</v>
      </c>
    </row>
    <row r="123">
      <c r="A123" s="14" t="n">
        <v>46142</v>
      </c>
      <c r="B123" s="15" t="n">
        <v>0.7736111111111111</v>
      </c>
      <c r="C123" s="15" t="n">
        <v>0.7625</v>
      </c>
      <c r="D123" s="15" t="n">
        <v>0.7722222222222223</v>
      </c>
      <c r="E123" s="15" t="n">
        <v>0.7694444444444445</v>
      </c>
      <c r="F123" s="15" t="n">
        <v>0.76875</v>
      </c>
      <c r="G123" s="15" t="n">
        <v>0.7722222222222223</v>
      </c>
      <c r="H123" s="15" t="n">
        <v>0.7701388888888889</v>
      </c>
      <c r="I123" s="15" t="n">
        <v>0.76875</v>
      </c>
      <c r="J123" s="15" t="n">
        <v>0.7673611111111112</v>
      </c>
      <c r="K123" s="15" t="n">
        <v>0.76875</v>
      </c>
      <c r="L123" s="15" t="n">
        <v>0.7708333333333334</v>
      </c>
      <c r="M123" s="15" t="n">
        <v>0.76875</v>
      </c>
      <c r="N123" s="15" t="n">
        <v>0.7673611111111112</v>
      </c>
      <c r="O123" s="15" t="n">
        <v>0.7680555555555556</v>
      </c>
      <c r="P123" s="15" t="n">
        <v>0.7527777777777778</v>
      </c>
      <c r="Q123" s="15" t="n">
        <v>0.7680555555555556</v>
      </c>
      <c r="R123" s="15" t="n">
        <v>0.7729166666666667</v>
      </c>
      <c r="S123" s="15" t="n">
        <v>0.7763888888888889</v>
      </c>
      <c r="T123" s="15" t="n">
        <v>0.7777777777777778</v>
      </c>
      <c r="U123" s="15" t="n">
        <v>0.7784722222222222</v>
      </c>
      <c r="V123" s="15" t="n">
        <v>0.7715277777777778</v>
      </c>
      <c r="W123" s="15" t="n">
        <v>0.7736111111111111</v>
      </c>
      <c r="X123" s="15" t="n">
        <v>0.7763888888888889</v>
      </c>
      <c r="Y123" s="15" t="n">
        <v>0.7715277777777778</v>
      </c>
      <c r="Z123" s="15" t="n">
        <v>0.7756944444444445</v>
      </c>
      <c r="AA123" s="15" t="n">
        <v>0.7763888888888889</v>
      </c>
      <c r="AB123" s="15" t="n">
        <v>0.7784722222222222</v>
      </c>
      <c r="AC123" s="15" t="n">
        <v>0.7784722222222222</v>
      </c>
      <c r="AD123" s="15" t="n">
        <v>0.7791666666666667</v>
      </c>
      <c r="AE123" s="15" t="n">
        <v>0.7798611111111111</v>
      </c>
      <c r="AF123" s="15" t="n">
        <v>0.7777777777777778</v>
      </c>
      <c r="AG123" s="15" t="n">
        <v>0.7791666666666667</v>
      </c>
      <c r="AH123" s="15" t="n">
        <v>0.7833333333333333</v>
      </c>
      <c r="AI123" s="15" t="n">
        <v>0.7868055555555555</v>
      </c>
      <c r="AJ123" s="15" t="n">
        <v>0.7833333333333333</v>
      </c>
      <c r="AK123" s="15" t="n">
        <v>0.7875</v>
      </c>
      <c r="AL123" s="15" t="n">
        <v>0.7895833333333333</v>
      </c>
      <c r="AM123" s="15" t="n">
        <v>0.78125</v>
      </c>
      <c r="AN123" s="15" t="n">
        <v>0.7826388888888889</v>
      </c>
      <c r="AO123" s="15" t="n">
        <v>0.7854166666666667</v>
      </c>
      <c r="AP123" s="15" t="n">
        <v>0.7833333333333333</v>
      </c>
      <c r="AQ123" s="15" t="n">
        <v>0.7916666666666666</v>
      </c>
      <c r="AR123" s="15" t="n">
        <v>0.7916666666666666</v>
      </c>
      <c r="AS123" s="15" t="n">
        <v>0.7923611111111111</v>
      </c>
      <c r="AT123" s="15" t="n">
        <v>0.7902777777777777</v>
      </c>
      <c r="AU123" s="15" t="n">
        <v>0.7881944444444444</v>
      </c>
      <c r="AV123" s="15" t="n">
        <v>0.7875</v>
      </c>
      <c r="AW123" s="15" t="n">
        <v>0.7895833333333333</v>
      </c>
      <c r="AX123" s="15" t="n">
        <v>0.7916666666666666</v>
      </c>
    </row>
    <row r="124">
      <c r="A124" s="14" t="n">
        <v>46143</v>
      </c>
      <c r="B124" s="15" t="n">
        <v>0.7743055555555556</v>
      </c>
      <c r="C124" s="15" t="n">
        <v>0.7631944444444444</v>
      </c>
      <c r="D124" s="15" t="n">
        <v>0.7729166666666667</v>
      </c>
      <c r="E124" s="15" t="n">
        <v>0.7701388888888889</v>
      </c>
      <c r="F124" s="15" t="n">
        <v>0.76875</v>
      </c>
      <c r="G124" s="15" t="n">
        <v>0.7729166666666667</v>
      </c>
      <c r="H124" s="15" t="n">
        <v>0.7708333333333334</v>
      </c>
      <c r="I124" s="15" t="n">
        <v>0.7694444444444445</v>
      </c>
      <c r="J124" s="15" t="n">
        <v>0.7680555555555556</v>
      </c>
      <c r="K124" s="15" t="n">
        <v>0.7694444444444445</v>
      </c>
      <c r="L124" s="15" t="n">
        <v>0.7715277777777778</v>
      </c>
      <c r="M124" s="15" t="n">
        <v>0.7694444444444445</v>
      </c>
      <c r="N124" s="15" t="n">
        <v>0.7680555555555556</v>
      </c>
      <c r="O124" s="15" t="n">
        <v>0.76875</v>
      </c>
      <c r="P124" s="15" t="n">
        <v>0.7527777777777778</v>
      </c>
      <c r="Q124" s="15" t="n">
        <v>0.76875</v>
      </c>
      <c r="R124" s="15" t="n">
        <v>0.7736111111111111</v>
      </c>
      <c r="S124" s="15" t="n">
        <v>0.7770833333333333</v>
      </c>
      <c r="T124" s="15" t="n">
        <v>0.7784722222222222</v>
      </c>
      <c r="U124" s="15" t="n">
        <v>0.7791666666666667</v>
      </c>
      <c r="V124" s="15" t="n">
        <v>0.7722222222222223</v>
      </c>
      <c r="W124" s="15" t="n">
        <v>0.7743055555555556</v>
      </c>
      <c r="X124" s="15" t="n">
        <v>0.7770833333333333</v>
      </c>
      <c r="Y124" s="15" t="n">
        <v>0.7722222222222223</v>
      </c>
      <c r="Z124" s="15" t="n">
        <v>0.7763888888888889</v>
      </c>
      <c r="AA124" s="15" t="n">
        <v>0.7770833333333333</v>
      </c>
      <c r="AB124" s="15" t="n">
        <v>0.7791666666666667</v>
      </c>
      <c r="AC124" s="15" t="n">
        <v>0.7791666666666667</v>
      </c>
      <c r="AD124" s="15" t="n">
        <v>0.7798611111111111</v>
      </c>
      <c r="AE124" s="15" t="n">
        <v>0.7805555555555556</v>
      </c>
      <c r="AF124" s="15" t="n">
        <v>0.7784722222222222</v>
      </c>
      <c r="AG124" s="15" t="n">
        <v>0.7798611111111111</v>
      </c>
      <c r="AH124" s="15" t="n">
        <v>0.7840277777777778</v>
      </c>
      <c r="AI124" s="15" t="n">
        <v>0.7875</v>
      </c>
      <c r="AJ124" s="15" t="n">
        <v>0.7840277777777778</v>
      </c>
      <c r="AK124" s="15" t="n">
        <v>0.7875</v>
      </c>
      <c r="AL124" s="15" t="n">
        <v>0.7902777777777777</v>
      </c>
      <c r="AM124" s="15" t="n">
        <v>0.78125</v>
      </c>
      <c r="AN124" s="15" t="n">
        <v>0.7833333333333333</v>
      </c>
      <c r="AO124" s="15" t="n">
        <v>0.7861111111111111</v>
      </c>
      <c r="AP124" s="15" t="n">
        <v>0.7840277777777778</v>
      </c>
      <c r="AQ124" s="15" t="n">
        <v>0.7923611111111111</v>
      </c>
      <c r="AR124" s="15" t="n">
        <v>0.7923611111111111</v>
      </c>
      <c r="AS124" s="15" t="n">
        <v>0.7930555555555555</v>
      </c>
      <c r="AT124" s="15" t="n">
        <v>0.7909722222222222</v>
      </c>
      <c r="AU124" s="15" t="n">
        <v>0.7888888888888889</v>
      </c>
      <c r="AV124" s="15" t="n">
        <v>0.7875</v>
      </c>
      <c r="AW124" s="15" t="n">
        <v>0.7895833333333333</v>
      </c>
      <c r="AX124" s="15" t="n">
        <v>0.7923611111111111</v>
      </c>
    </row>
    <row r="125">
      <c r="A125" s="14" t="n">
        <v>46144</v>
      </c>
      <c r="B125" s="15" t="n">
        <v>0.775</v>
      </c>
      <c r="C125" s="15" t="n">
        <v>0.7638888888888888</v>
      </c>
      <c r="D125" s="15" t="n">
        <v>0.7736111111111111</v>
      </c>
      <c r="E125" s="15" t="n">
        <v>0.7708333333333334</v>
      </c>
      <c r="F125" s="15" t="n">
        <v>0.7694444444444445</v>
      </c>
      <c r="G125" s="15" t="n">
        <v>0.7736111111111111</v>
      </c>
      <c r="H125" s="15" t="n">
        <v>0.7708333333333334</v>
      </c>
      <c r="I125" s="15" t="n">
        <v>0.7701388888888889</v>
      </c>
      <c r="J125" s="15" t="n">
        <v>0.7680555555555556</v>
      </c>
      <c r="K125" s="15" t="n">
        <v>0.7701388888888889</v>
      </c>
      <c r="L125" s="15" t="n">
        <v>0.7722222222222223</v>
      </c>
      <c r="M125" s="15" t="n">
        <v>0.7701388888888889</v>
      </c>
      <c r="N125" s="15" t="n">
        <v>0.76875</v>
      </c>
      <c r="O125" s="15" t="n">
        <v>0.7694444444444445</v>
      </c>
      <c r="P125" s="15" t="n">
        <v>0.7534722222222222</v>
      </c>
      <c r="Q125" s="15" t="n">
        <v>0.7694444444444445</v>
      </c>
      <c r="R125" s="15" t="n">
        <v>0.7743055555555556</v>
      </c>
      <c r="S125" s="15" t="n">
        <v>0.7777777777777778</v>
      </c>
      <c r="T125" s="15" t="n">
        <v>0.7791666666666667</v>
      </c>
      <c r="U125" s="15" t="n">
        <v>0.7798611111111111</v>
      </c>
      <c r="V125" s="15" t="n">
        <v>0.7729166666666667</v>
      </c>
      <c r="W125" s="15" t="n">
        <v>0.775</v>
      </c>
      <c r="X125" s="15" t="n">
        <v>0.7777777777777778</v>
      </c>
      <c r="Y125" s="15" t="n">
        <v>0.7722222222222223</v>
      </c>
      <c r="Z125" s="15" t="n">
        <v>0.7770833333333333</v>
      </c>
      <c r="AA125" s="15" t="n">
        <v>0.7770833333333333</v>
      </c>
      <c r="AB125" s="15" t="n">
        <v>0.7791666666666667</v>
      </c>
      <c r="AC125" s="15" t="n">
        <v>0.7798611111111111</v>
      </c>
      <c r="AD125" s="15" t="n">
        <v>0.7798611111111111</v>
      </c>
      <c r="AE125" s="15" t="n">
        <v>0.78125</v>
      </c>
      <c r="AF125" s="15" t="n">
        <v>0.7791666666666667</v>
      </c>
      <c r="AG125" s="15" t="n">
        <v>0.7805555555555556</v>
      </c>
      <c r="AH125" s="15" t="n">
        <v>0.7847222222222222</v>
      </c>
      <c r="AI125" s="15" t="n">
        <v>0.7881944444444444</v>
      </c>
      <c r="AJ125" s="15" t="n">
        <v>0.7847222222222222</v>
      </c>
      <c r="AK125" s="15" t="n">
        <v>0.7881944444444444</v>
      </c>
      <c r="AL125" s="15" t="n">
        <v>0.7909722222222222</v>
      </c>
      <c r="AM125" s="15" t="n">
        <v>0.7819444444444444</v>
      </c>
      <c r="AN125" s="15" t="n">
        <v>0.7840277777777778</v>
      </c>
      <c r="AO125" s="15" t="n">
        <v>0.7868055555555555</v>
      </c>
      <c r="AP125" s="15" t="n">
        <v>0.7840277777777778</v>
      </c>
      <c r="AQ125" s="15" t="n">
        <v>0.7930555555555555</v>
      </c>
      <c r="AR125" s="15" t="n">
        <v>0.7930555555555555</v>
      </c>
      <c r="AS125" s="15" t="n">
        <v>0.79375</v>
      </c>
      <c r="AT125" s="15" t="n">
        <v>0.7909722222222222</v>
      </c>
      <c r="AU125" s="15" t="n">
        <v>0.7888888888888889</v>
      </c>
      <c r="AV125" s="15" t="n">
        <v>0.7881944444444444</v>
      </c>
      <c r="AW125" s="15" t="n">
        <v>0.7902777777777777</v>
      </c>
      <c r="AX125" s="15" t="n">
        <v>0.7930555555555555</v>
      </c>
    </row>
    <row r="126">
      <c r="A126" s="14" t="n">
        <v>46145</v>
      </c>
      <c r="B126" s="15" t="n">
        <v>0.7763888888888889</v>
      </c>
      <c r="C126" s="15" t="n">
        <v>0.7645833333333333</v>
      </c>
      <c r="D126" s="15" t="n">
        <v>0.7743055555555556</v>
      </c>
      <c r="E126" s="15" t="n">
        <v>0.7715277777777778</v>
      </c>
      <c r="F126" s="15" t="n">
        <v>0.7701388888888889</v>
      </c>
      <c r="G126" s="15" t="n">
        <v>0.7743055555555556</v>
      </c>
      <c r="H126" s="15" t="n">
        <v>0.7715277777777778</v>
      </c>
      <c r="I126" s="15" t="n">
        <v>0.7708333333333334</v>
      </c>
      <c r="J126" s="15" t="n">
        <v>0.76875</v>
      </c>
      <c r="K126" s="15" t="n">
        <v>0.7708333333333334</v>
      </c>
      <c r="L126" s="15" t="n">
        <v>0.7729166666666667</v>
      </c>
      <c r="M126" s="15" t="n">
        <v>0.7708333333333334</v>
      </c>
      <c r="N126" s="15" t="n">
        <v>0.76875</v>
      </c>
      <c r="O126" s="15" t="n">
        <v>0.7701388888888889</v>
      </c>
      <c r="P126" s="15" t="n">
        <v>0.7534722222222222</v>
      </c>
      <c r="Q126" s="15" t="n">
        <v>0.7701388888888889</v>
      </c>
      <c r="R126" s="15" t="n">
        <v>0.775</v>
      </c>
      <c r="S126" s="15" t="n">
        <v>0.7784722222222222</v>
      </c>
      <c r="T126" s="15" t="n">
        <v>0.7798611111111111</v>
      </c>
      <c r="U126" s="15" t="n">
        <v>0.7805555555555556</v>
      </c>
      <c r="V126" s="15" t="n">
        <v>0.7736111111111111</v>
      </c>
      <c r="W126" s="15" t="n">
        <v>0.7756944444444445</v>
      </c>
      <c r="X126" s="15" t="n">
        <v>0.7777777777777778</v>
      </c>
      <c r="Y126" s="15" t="n">
        <v>0.7729166666666667</v>
      </c>
      <c r="Z126" s="15" t="n">
        <v>0.7770833333333333</v>
      </c>
      <c r="AA126" s="15" t="n">
        <v>0.7777777777777778</v>
      </c>
      <c r="AB126" s="15" t="n">
        <v>0.7798611111111111</v>
      </c>
      <c r="AC126" s="15" t="n">
        <v>0.7805555555555556</v>
      </c>
      <c r="AD126" s="15" t="n">
        <v>0.7805555555555556</v>
      </c>
      <c r="AE126" s="15" t="n">
        <v>0.78125</v>
      </c>
      <c r="AF126" s="15" t="n">
        <v>0.7798611111111111</v>
      </c>
      <c r="AG126" s="15" t="n">
        <v>0.78125</v>
      </c>
      <c r="AH126" s="15" t="n">
        <v>0.7854166666666667</v>
      </c>
      <c r="AI126" s="15" t="n">
        <v>0.7881944444444444</v>
      </c>
      <c r="AJ126" s="15" t="n">
        <v>0.7847222222222222</v>
      </c>
      <c r="AK126" s="15" t="n">
        <v>0.7888888888888889</v>
      </c>
      <c r="AL126" s="15" t="n">
        <v>0.7909722222222222</v>
      </c>
      <c r="AM126" s="15" t="n">
        <v>0.7826388888888889</v>
      </c>
      <c r="AN126" s="15" t="n">
        <v>0.7840277777777778</v>
      </c>
      <c r="AO126" s="15" t="n">
        <v>0.7875</v>
      </c>
      <c r="AP126" s="15" t="n">
        <v>0.7847222222222222</v>
      </c>
      <c r="AQ126" s="15" t="n">
        <v>0.79375</v>
      </c>
      <c r="AR126" s="15" t="n">
        <v>0.79375</v>
      </c>
      <c r="AS126" s="15" t="n">
        <v>0.79375</v>
      </c>
      <c r="AT126" s="15" t="n">
        <v>0.7916666666666666</v>
      </c>
      <c r="AU126" s="15" t="n">
        <v>0.7895833333333333</v>
      </c>
      <c r="AV126" s="15" t="n">
        <v>0.7888888888888889</v>
      </c>
      <c r="AW126" s="15" t="n">
        <v>0.7909722222222222</v>
      </c>
      <c r="AX126" s="15" t="n">
        <v>0.7930555555555555</v>
      </c>
    </row>
    <row r="127">
      <c r="A127" s="14" t="n">
        <v>46146</v>
      </c>
      <c r="B127" s="15" t="n">
        <v>0.7770833333333333</v>
      </c>
      <c r="C127" s="15" t="n">
        <v>0.7652777777777777</v>
      </c>
      <c r="D127" s="15" t="n">
        <v>0.775</v>
      </c>
      <c r="E127" s="15" t="n">
        <v>0.7722222222222223</v>
      </c>
      <c r="F127" s="15" t="n">
        <v>0.7708333333333334</v>
      </c>
      <c r="G127" s="15" t="n">
        <v>0.775</v>
      </c>
      <c r="H127" s="15" t="n">
        <v>0.7722222222222223</v>
      </c>
      <c r="I127" s="15" t="n">
        <v>0.7715277777777778</v>
      </c>
      <c r="J127" s="15" t="n">
        <v>0.7694444444444445</v>
      </c>
      <c r="K127" s="15" t="n">
        <v>0.7715277777777778</v>
      </c>
      <c r="L127" s="15" t="n">
        <v>0.7736111111111111</v>
      </c>
      <c r="M127" s="15" t="n">
        <v>0.7715277777777778</v>
      </c>
      <c r="N127" s="15" t="n">
        <v>0.7694444444444445</v>
      </c>
      <c r="O127" s="15" t="n">
        <v>0.7708333333333334</v>
      </c>
      <c r="P127" s="15" t="n">
        <v>0.7541666666666667</v>
      </c>
      <c r="Q127" s="15" t="n">
        <v>0.7708333333333334</v>
      </c>
      <c r="R127" s="15" t="n">
        <v>0.7756944444444445</v>
      </c>
      <c r="S127" s="15" t="n">
        <v>0.7791666666666667</v>
      </c>
      <c r="T127" s="15" t="n">
        <v>0.7805555555555556</v>
      </c>
      <c r="U127" s="15" t="n">
        <v>0.78125</v>
      </c>
      <c r="V127" s="15" t="n">
        <v>0.7743055555555556</v>
      </c>
      <c r="W127" s="15" t="n">
        <v>0.7763888888888889</v>
      </c>
      <c r="X127" s="15" t="n">
        <v>0.7784722222222222</v>
      </c>
      <c r="Y127" s="15" t="n">
        <v>0.7736111111111111</v>
      </c>
      <c r="Z127" s="15" t="n">
        <v>0.7777777777777778</v>
      </c>
      <c r="AA127" s="15" t="n">
        <v>0.7784722222222222</v>
      </c>
      <c r="AB127" s="15" t="n">
        <v>0.7805555555555556</v>
      </c>
      <c r="AC127" s="15" t="n">
        <v>0.78125</v>
      </c>
      <c r="AD127" s="15" t="n">
        <v>0.78125</v>
      </c>
      <c r="AE127" s="15" t="n">
        <v>0.7819444444444444</v>
      </c>
      <c r="AF127" s="15" t="n">
        <v>0.7805555555555556</v>
      </c>
      <c r="AG127" s="15" t="n">
        <v>0.7819444444444444</v>
      </c>
      <c r="AH127" s="15" t="n">
        <v>0.7861111111111111</v>
      </c>
      <c r="AI127" s="15" t="n">
        <v>0.7888888888888889</v>
      </c>
      <c r="AJ127" s="15" t="n">
        <v>0.7854166666666667</v>
      </c>
      <c r="AK127" s="15" t="n">
        <v>0.7895833333333333</v>
      </c>
      <c r="AL127" s="15" t="n">
        <v>0.7916666666666666</v>
      </c>
      <c r="AM127" s="15" t="n">
        <v>0.7833333333333333</v>
      </c>
      <c r="AN127" s="15" t="n">
        <v>0.7847222222222222</v>
      </c>
      <c r="AO127" s="15" t="n">
        <v>0.7875</v>
      </c>
      <c r="AP127" s="15" t="n">
        <v>0.7854166666666667</v>
      </c>
      <c r="AQ127" s="15" t="n">
        <v>0.79375</v>
      </c>
      <c r="AR127" s="15" t="n">
        <v>0.79375</v>
      </c>
      <c r="AS127" s="15" t="n">
        <v>0.7944444444444444</v>
      </c>
      <c r="AT127" s="15" t="n">
        <v>0.7923611111111111</v>
      </c>
      <c r="AU127" s="15" t="n">
        <v>0.7902777777777777</v>
      </c>
      <c r="AV127" s="15" t="n">
        <v>0.7895833333333333</v>
      </c>
      <c r="AW127" s="15" t="n">
        <v>0.7909722222222222</v>
      </c>
      <c r="AX127" s="15" t="n">
        <v>0.79375</v>
      </c>
    </row>
    <row r="128">
      <c r="A128" s="14" t="n">
        <v>46147</v>
      </c>
      <c r="B128" s="15" t="n">
        <v>0.7777777777777778</v>
      </c>
      <c r="C128" s="15" t="n">
        <v>0.7666666666666667</v>
      </c>
      <c r="D128" s="15" t="n">
        <v>0.7756944444444445</v>
      </c>
      <c r="E128" s="15" t="n">
        <v>0.7729166666666667</v>
      </c>
      <c r="F128" s="15" t="n">
        <v>0.7715277777777778</v>
      </c>
      <c r="G128" s="15" t="n">
        <v>0.7756944444444445</v>
      </c>
      <c r="H128" s="15" t="n">
        <v>0.7729166666666667</v>
      </c>
      <c r="I128" s="15" t="n">
        <v>0.7722222222222223</v>
      </c>
      <c r="J128" s="15" t="n">
        <v>0.7701388888888889</v>
      </c>
      <c r="K128" s="15" t="n">
        <v>0.7722222222222223</v>
      </c>
      <c r="L128" s="15" t="n">
        <v>0.7743055555555556</v>
      </c>
      <c r="M128" s="15" t="n">
        <v>0.7715277777777778</v>
      </c>
      <c r="N128" s="15" t="n">
        <v>0.7701388888888889</v>
      </c>
      <c r="O128" s="15" t="n">
        <v>0.7715277777777778</v>
      </c>
      <c r="P128" s="15" t="n">
        <v>0.7541666666666667</v>
      </c>
      <c r="Q128" s="15" t="n">
        <v>0.7715277777777778</v>
      </c>
      <c r="R128" s="15" t="n">
        <v>0.7763888888888889</v>
      </c>
      <c r="S128" s="15" t="n">
        <v>0.7798611111111111</v>
      </c>
      <c r="T128" s="15" t="n">
        <v>0.78125</v>
      </c>
      <c r="U128" s="15" t="n">
        <v>0.7819444444444444</v>
      </c>
      <c r="V128" s="15" t="n">
        <v>0.7743055555555556</v>
      </c>
      <c r="W128" s="15" t="n">
        <v>0.7770833333333333</v>
      </c>
      <c r="X128" s="15" t="n">
        <v>0.7791666666666667</v>
      </c>
      <c r="Y128" s="15" t="n">
        <v>0.7743055555555556</v>
      </c>
      <c r="Z128" s="15" t="n">
        <v>0.7784722222222222</v>
      </c>
      <c r="AA128" s="15" t="n">
        <v>0.7791666666666667</v>
      </c>
      <c r="AB128" s="15" t="n">
        <v>0.78125</v>
      </c>
      <c r="AC128" s="15" t="n">
        <v>0.78125</v>
      </c>
      <c r="AD128" s="15" t="n">
        <v>0.7819444444444444</v>
      </c>
      <c r="AE128" s="15" t="n">
        <v>0.7826388888888889</v>
      </c>
      <c r="AF128" s="15" t="n">
        <v>0.7805555555555556</v>
      </c>
      <c r="AG128" s="15" t="n">
        <v>0.7819444444444444</v>
      </c>
      <c r="AH128" s="15" t="n">
        <v>0.7861111111111111</v>
      </c>
      <c r="AI128" s="15" t="n">
        <v>0.7895833333333333</v>
      </c>
      <c r="AJ128" s="15" t="n">
        <v>0.7861111111111111</v>
      </c>
      <c r="AK128" s="15" t="n">
        <v>0.7895833333333333</v>
      </c>
      <c r="AL128" s="15" t="n">
        <v>0.7923611111111111</v>
      </c>
      <c r="AM128" s="15" t="n">
        <v>0.7833333333333333</v>
      </c>
      <c r="AN128" s="15" t="n">
        <v>0.7854166666666667</v>
      </c>
      <c r="AO128" s="15" t="n">
        <v>0.7881944444444444</v>
      </c>
      <c r="AP128" s="15" t="n">
        <v>0.7861111111111111</v>
      </c>
      <c r="AQ128" s="15" t="n">
        <v>0.7944444444444444</v>
      </c>
      <c r="AR128" s="15" t="n">
        <v>0.7944444444444444</v>
      </c>
      <c r="AS128" s="15" t="n">
        <v>0.7951388888888888</v>
      </c>
      <c r="AT128" s="15" t="n">
        <v>0.7930555555555555</v>
      </c>
      <c r="AU128" s="15" t="n">
        <v>0.7909722222222222</v>
      </c>
      <c r="AV128" s="15" t="n">
        <v>0.7895833333333333</v>
      </c>
      <c r="AW128" s="15" t="n">
        <v>0.7916666666666666</v>
      </c>
      <c r="AX128" s="15" t="n">
        <v>0.79375</v>
      </c>
    </row>
    <row r="129">
      <c r="A129" s="14" t="n">
        <v>46148</v>
      </c>
      <c r="B129" s="15" t="n">
        <v>0.7784722222222222</v>
      </c>
      <c r="C129" s="15" t="n">
        <v>0.7673611111111112</v>
      </c>
      <c r="D129" s="15" t="n">
        <v>0.7763888888888889</v>
      </c>
      <c r="E129" s="15" t="n">
        <v>0.7736111111111111</v>
      </c>
      <c r="F129" s="15" t="n">
        <v>0.7722222222222223</v>
      </c>
      <c r="G129" s="15" t="n">
        <v>0.7763888888888889</v>
      </c>
      <c r="H129" s="15" t="n">
        <v>0.7736111111111111</v>
      </c>
      <c r="I129" s="15" t="n">
        <v>0.7729166666666667</v>
      </c>
      <c r="J129" s="15" t="n">
        <v>0.7708333333333334</v>
      </c>
      <c r="K129" s="15" t="n">
        <v>0.7729166666666667</v>
      </c>
      <c r="L129" s="15" t="n">
        <v>0.775</v>
      </c>
      <c r="M129" s="15" t="n">
        <v>0.7722222222222223</v>
      </c>
      <c r="N129" s="15" t="n">
        <v>0.7708333333333334</v>
      </c>
      <c r="O129" s="15" t="n">
        <v>0.7715277777777778</v>
      </c>
      <c r="P129" s="15" t="n">
        <v>0.7548611111111111</v>
      </c>
      <c r="Q129" s="15" t="n">
        <v>0.7715277777777778</v>
      </c>
      <c r="R129" s="15" t="n">
        <v>0.7770833333333333</v>
      </c>
      <c r="S129" s="15" t="n">
        <v>0.7805555555555556</v>
      </c>
      <c r="T129" s="15" t="n">
        <v>0.7819444444444444</v>
      </c>
      <c r="U129" s="15" t="n">
        <v>0.7819444444444444</v>
      </c>
      <c r="V129" s="15" t="n">
        <v>0.775</v>
      </c>
      <c r="W129" s="15" t="n">
        <v>0.7777777777777778</v>
      </c>
      <c r="X129" s="15" t="n">
        <v>0.7798611111111111</v>
      </c>
      <c r="Y129" s="15" t="n">
        <v>0.775</v>
      </c>
      <c r="Z129" s="15" t="n">
        <v>0.7791666666666667</v>
      </c>
      <c r="AA129" s="15" t="n">
        <v>0.7798611111111111</v>
      </c>
      <c r="AB129" s="15" t="n">
        <v>0.7819444444444444</v>
      </c>
      <c r="AC129" s="15" t="n">
        <v>0.7819444444444444</v>
      </c>
      <c r="AD129" s="15" t="n">
        <v>0.7826388888888889</v>
      </c>
      <c r="AE129" s="15" t="n">
        <v>0.7833333333333333</v>
      </c>
      <c r="AF129" s="15" t="n">
        <v>0.78125</v>
      </c>
      <c r="AG129" s="15" t="n">
        <v>0.7826388888888889</v>
      </c>
      <c r="AH129" s="15" t="n">
        <v>0.7868055555555555</v>
      </c>
      <c r="AI129" s="15" t="n">
        <v>0.7902777777777777</v>
      </c>
      <c r="AJ129" s="15" t="n">
        <v>0.7868055555555555</v>
      </c>
      <c r="AK129" s="15" t="n">
        <v>0.7902777777777777</v>
      </c>
      <c r="AL129" s="15" t="n">
        <v>0.7930555555555555</v>
      </c>
      <c r="AM129" s="15" t="n">
        <v>0.7840277777777778</v>
      </c>
      <c r="AN129" s="15" t="n">
        <v>0.7861111111111111</v>
      </c>
      <c r="AO129" s="15" t="n">
        <v>0.7888888888888889</v>
      </c>
      <c r="AP129" s="15" t="n">
        <v>0.7861111111111111</v>
      </c>
      <c r="AQ129" s="15" t="n">
        <v>0.7951388888888888</v>
      </c>
      <c r="AR129" s="15" t="n">
        <v>0.7951388888888888</v>
      </c>
      <c r="AS129" s="15" t="n">
        <v>0.7958333333333333</v>
      </c>
      <c r="AT129" s="15" t="n">
        <v>0.7930555555555555</v>
      </c>
      <c r="AU129" s="15" t="n">
        <v>0.7909722222222222</v>
      </c>
      <c r="AV129" s="15" t="n">
        <v>0.7902777777777777</v>
      </c>
      <c r="AW129" s="15" t="n">
        <v>0.7923611111111111</v>
      </c>
      <c r="AX129" s="15" t="n">
        <v>0.7944444444444444</v>
      </c>
    </row>
    <row r="130">
      <c r="A130" s="14" t="n">
        <v>46149</v>
      </c>
      <c r="B130" s="15" t="n">
        <v>0.7791666666666667</v>
      </c>
      <c r="C130" s="15" t="n">
        <v>0.7680555555555556</v>
      </c>
      <c r="D130" s="15" t="n">
        <v>0.7770833333333333</v>
      </c>
      <c r="E130" s="15" t="n">
        <v>0.7743055555555556</v>
      </c>
      <c r="F130" s="15" t="n">
        <v>0.7729166666666667</v>
      </c>
      <c r="G130" s="15" t="n">
        <v>0.7770833333333333</v>
      </c>
      <c r="H130" s="15" t="n">
        <v>0.7743055555555556</v>
      </c>
      <c r="I130" s="15" t="n">
        <v>0.7736111111111111</v>
      </c>
      <c r="J130" s="15" t="n">
        <v>0.7715277777777778</v>
      </c>
      <c r="K130" s="15" t="n">
        <v>0.7736111111111111</v>
      </c>
      <c r="L130" s="15" t="n">
        <v>0.775</v>
      </c>
      <c r="M130" s="15" t="n">
        <v>0.7729166666666667</v>
      </c>
      <c r="N130" s="15" t="n">
        <v>0.7715277777777778</v>
      </c>
      <c r="O130" s="15" t="n">
        <v>0.7722222222222223</v>
      </c>
      <c r="P130" s="15" t="n">
        <v>0.7555555555555555</v>
      </c>
      <c r="Q130" s="15" t="n">
        <v>0.7722222222222223</v>
      </c>
      <c r="R130" s="15" t="n">
        <v>0.7777777777777778</v>
      </c>
      <c r="S130" s="15" t="n">
        <v>0.7805555555555556</v>
      </c>
      <c r="T130" s="15" t="n">
        <v>0.7819444444444444</v>
      </c>
      <c r="U130" s="15" t="n">
        <v>0.7826388888888889</v>
      </c>
      <c r="V130" s="15" t="n">
        <v>0.7756944444444445</v>
      </c>
      <c r="W130" s="15" t="n">
        <v>0.7784722222222222</v>
      </c>
      <c r="X130" s="15" t="n">
        <v>0.7805555555555556</v>
      </c>
      <c r="Y130" s="15" t="n">
        <v>0.775</v>
      </c>
      <c r="Z130" s="15" t="n">
        <v>0.7798611111111111</v>
      </c>
      <c r="AA130" s="15" t="n">
        <v>0.7798611111111111</v>
      </c>
      <c r="AB130" s="15" t="n">
        <v>0.7826388888888889</v>
      </c>
      <c r="AC130" s="15" t="n">
        <v>0.7826388888888889</v>
      </c>
      <c r="AD130" s="15" t="n">
        <v>0.7826388888888889</v>
      </c>
      <c r="AE130" s="15" t="n">
        <v>0.7840277777777778</v>
      </c>
      <c r="AF130" s="15" t="n">
        <v>0.7819444444444444</v>
      </c>
      <c r="AG130" s="15" t="n">
        <v>0.7833333333333333</v>
      </c>
      <c r="AH130" s="15" t="n">
        <v>0.7875</v>
      </c>
      <c r="AI130" s="15" t="n">
        <v>0.7909722222222222</v>
      </c>
      <c r="AJ130" s="15" t="n">
        <v>0.7875</v>
      </c>
      <c r="AK130" s="15" t="n">
        <v>0.7909722222222222</v>
      </c>
      <c r="AL130" s="15" t="n">
        <v>0.79375</v>
      </c>
      <c r="AM130" s="15" t="n">
        <v>0.7847222222222222</v>
      </c>
      <c r="AN130" s="15" t="n">
        <v>0.7868055555555555</v>
      </c>
      <c r="AO130" s="15" t="n">
        <v>0.7895833333333333</v>
      </c>
      <c r="AP130" s="15" t="n">
        <v>0.7868055555555555</v>
      </c>
      <c r="AQ130" s="15" t="n">
        <v>0.7958333333333333</v>
      </c>
      <c r="AR130" s="15" t="n">
        <v>0.7958333333333333</v>
      </c>
      <c r="AS130" s="15" t="n">
        <v>0.7958333333333333</v>
      </c>
      <c r="AT130" s="15" t="n">
        <v>0.79375</v>
      </c>
      <c r="AU130" s="15" t="n">
        <v>0.7916666666666666</v>
      </c>
      <c r="AV130" s="15" t="n">
        <v>0.7909722222222222</v>
      </c>
      <c r="AW130" s="15" t="n">
        <v>0.7930555555555555</v>
      </c>
      <c r="AX130" s="15" t="n">
        <v>0.7944444444444444</v>
      </c>
    </row>
    <row r="131">
      <c r="A131" s="14" t="n">
        <v>46150</v>
      </c>
      <c r="B131" s="15" t="n">
        <v>0.7798611111111111</v>
      </c>
      <c r="C131" s="15" t="n">
        <v>0.76875</v>
      </c>
      <c r="D131" s="15" t="n">
        <v>0.7777777777777778</v>
      </c>
      <c r="E131" s="15" t="n">
        <v>0.775</v>
      </c>
      <c r="F131" s="15" t="n">
        <v>0.7736111111111111</v>
      </c>
      <c r="G131" s="15" t="n">
        <v>0.7777777777777778</v>
      </c>
      <c r="H131" s="15" t="n">
        <v>0.775</v>
      </c>
      <c r="I131" s="15" t="n">
        <v>0.7743055555555556</v>
      </c>
      <c r="J131" s="15" t="n">
        <v>0.7722222222222223</v>
      </c>
      <c r="K131" s="15" t="n">
        <v>0.7736111111111111</v>
      </c>
      <c r="L131" s="15" t="n">
        <v>0.7756944444444445</v>
      </c>
      <c r="M131" s="15" t="n">
        <v>0.7736111111111111</v>
      </c>
      <c r="N131" s="15" t="n">
        <v>0.7722222222222223</v>
      </c>
      <c r="O131" s="15" t="n">
        <v>0.7729166666666667</v>
      </c>
      <c r="P131" s="15" t="n">
        <v>0.7555555555555555</v>
      </c>
      <c r="Q131" s="15" t="n">
        <v>0.7729166666666667</v>
      </c>
      <c r="R131" s="15" t="n">
        <v>0.7784722222222222</v>
      </c>
      <c r="S131" s="15" t="n">
        <v>0.78125</v>
      </c>
      <c r="T131" s="15" t="n">
        <v>0.7826388888888889</v>
      </c>
      <c r="U131" s="15" t="n">
        <v>0.7833333333333333</v>
      </c>
      <c r="V131" s="15" t="n">
        <v>0.7763888888888889</v>
      </c>
      <c r="W131" s="15" t="n">
        <v>0.7784722222222222</v>
      </c>
      <c r="X131" s="15" t="n">
        <v>0.78125</v>
      </c>
      <c r="Y131" s="15" t="n">
        <v>0.7756944444444445</v>
      </c>
      <c r="Z131" s="15" t="n">
        <v>0.7798611111111111</v>
      </c>
      <c r="AA131" s="15" t="n">
        <v>0.7805555555555556</v>
      </c>
      <c r="AB131" s="15" t="n">
        <v>0.7826388888888889</v>
      </c>
      <c r="AC131" s="15" t="n">
        <v>0.7833333333333333</v>
      </c>
      <c r="AD131" s="15" t="n">
        <v>0.7833333333333333</v>
      </c>
      <c r="AE131" s="15" t="n">
        <v>0.7840277777777778</v>
      </c>
      <c r="AF131" s="15" t="n">
        <v>0.7826388888888889</v>
      </c>
      <c r="AG131" s="15" t="n">
        <v>0.7840277777777778</v>
      </c>
      <c r="AH131" s="15" t="n">
        <v>0.7881944444444444</v>
      </c>
      <c r="AI131" s="15" t="n">
        <v>0.7916666666666666</v>
      </c>
      <c r="AJ131" s="15" t="n">
        <v>0.7875</v>
      </c>
      <c r="AK131" s="15" t="n">
        <v>0.7916666666666666</v>
      </c>
      <c r="AL131" s="15" t="n">
        <v>0.79375</v>
      </c>
      <c r="AM131" s="15" t="n">
        <v>0.7854166666666667</v>
      </c>
      <c r="AN131" s="15" t="n">
        <v>0.7868055555555555</v>
      </c>
      <c r="AO131" s="15" t="n">
        <v>0.7902777777777777</v>
      </c>
      <c r="AP131" s="15" t="n">
        <v>0.7875</v>
      </c>
      <c r="AQ131" s="15" t="n">
        <v>0.7965277777777777</v>
      </c>
      <c r="AR131" s="15" t="n">
        <v>0.7958333333333333</v>
      </c>
      <c r="AS131" s="15" t="n">
        <v>0.7965277777777777</v>
      </c>
      <c r="AT131" s="15" t="n">
        <v>0.7944444444444444</v>
      </c>
      <c r="AU131" s="15" t="n">
        <v>0.7923611111111111</v>
      </c>
      <c r="AV131" s="15" t="n">
        <v>0.7909722222222222</v>
      </c>
      <c r="AW131" s="15" t="n">
        <v>0.7930555555555555</v>
      </c>
      <c r="AX131" s="15" t="n">
        <v>0.7951388888888888</v>
      </c>
    </row>
    <row r="132">
      <c r="A132" s="14" t="n">
        <v>46151</v>
      </c>
      <c r="B132" s="15" t="n">
        <v>0.7805555555555556</v>
      </c>
      <c r="C132" s="15" t="n">
        <v>0.7694444444444445</v>
      </c>
      <c r="D132" s="15" t="n">
        <v>0.7784722222222222</v>
      </c>
      <c r="E132" s="15" t="n">
        <v>0.7756944444444445</v>
      </c>
      <c r="F132" s="15" t="n">
        <v>0.7743055555555556</v>
      </c>
      <c r="G132" s="15" t="n">
        <v>0.7784722222222222</v>
      </c>
      <c r="H132" s="15" t="n">
        <v>0.7756944444444445</v>
      </c>
      <c r="I132" s="15" t="n">
        <v>0.7743055555555556</v>
      </c>
      <c r="J132" s="15" t="n">
        <v>0.7722222222222223</v>
      </c>
      <c r="K132" s="15" t="n">
        <v>0.7743055555555556</v>
      </c>
      <c r="L132" s="15" t="n">
        <v>0.7763888888888889</v>
      </c>
      <c r="M132" s="15" t="n">
        <v>0.7743055555555556</v>
      </c>
      <c r="N132" s="15" t="n">
        <v>0.7722222222222223</v>
      </c>
      <c r="O132" s="15" t="n">
        <v>0.7736111111111111</v>
      </c>
      <c r="P132" s="15" t="n">
        <v>0.75625</v>
      </c>
      <c r="Q132" s="15" t="n">
        <v>0.7736111111111111</v>
      </c>
      <c r="R132" s="15" t="n">
        <v>0.7791666666666667</v>
      </c>
      <c r="S132" s="15" t="n">
        <v>0.7819444444444444</v>
      </c>
      <c r="T132" s="15" t="n">
        <v>0.7833333333333333</v>
      </c>
      <c r="U132" s="15" t="n">
        <v>0.7840277777777778</v>
      </c>
      <c r="V132" s="15" t="n">
        <v>0.7770833333333333</v>
      </c>
      <c r="W132" s="15" t="n">
        <v>0.7791666666666667</v>
      </c>
      <c r="X132" s="15" t="n">
        <v>0.78125</v>
      </c>
      <c r="Y132" s="15" t="n">
        <v>0.7763888888888889</v>
      </c>
      <c r="Z132" s="15" t="n">
        <v>0.7805555555555556</v>
      </c>
      <c r="AA132" s="15" t="n">
        <v>0.78125</v>
      </c>
      <c r="AB132" s="15" t="n">
        <v>0.7833333333333333</v>
      </c>
      <c r="AC132" s="15" t="n">
        <v>0.7840277777777778</v>
      </c>
      <c r="AD132" s="15" t="n">
        <v>0.7840277777777778</v>
      </c>
      <c r="AE132" s="15" t="n">
        <v>0.7847222222222222</v>
      </c>
      <c r="AF132" s="15" t="n">
        <v>0.7833333333333333</v>
      </c>
      <c r="AG132" s="15" t="n">
        <v>0.7840277777777778</v>
      </c>
      <c r="AH132" s="15" t="n">
        <v>0.7888888888888889</v>
      </c>
      <c r="AI132" s="15" t="n">
        <v>0.7916666666666666</v>
      </c>
      <c r="AJ132" s="15" t="n">
        <v>0.7881944444444444</v>
      </c>
      <c r="AK132" s="15" t="n">
        <v>0.7923611111111111</v>
      </c>
      <c r="AL132" s="15" t="n">
        <v>0.7944444444444444</v>
      </c>
      <c r="AM132" s="15" t="n">
        <v>0.7861111111111111</v>
      </c>
      <c r="AN132" s="15" t="n">
        <v>0.7875</v>
      </c>
      <c r="AO132" s="15" t="n">
        <v>0.7902777777777777</v>
      </c>
      <c r="AP132" s="15" t="n">
        <v>0.7881944444444444</v>
      </c>
      <c r="AQ132" s="15" t="n">
        <v>0.7965277777777777</v>
      </c>
      <c r="AR132" s="15" t="n">
        <v>0.7965277777777777</v>
      </c>
      <c r="AS132" s="15" t="n">
        <v>0.7972222222222223</v>
      </c>
      <c r="AT132" s="15" t="n">
        <v>0.7951388888888888</v>
      </c>
      <c r="AU132" s="15" t="n">
        <v>0.7930555555555555</v>
      </c>
      <c r="AV132" s="15" t="n">
        <v>0.7916666666666666</v>
      </c>
      <c r="AW132" s="15" t="n">
        <v>0.79375</v>
      </c>
      <c r="AX132" s="15" t="n">
        <v>0.7951388888888888</v>
      </c>
    </row>
    <row r="133">
      <c r="A133" s="14" t="n">
        <v>46152</v>
      </c>
      <c r="B133" s="15" t="n">
        <v>0.78125</v>
      </c>
      <c r="C133" s="15" t="n">
        <v>0.7701388888888889</v>
      </c>
      <c r="D133" s="15" t="n">
        <v>0.7791666666666667</v>
      </c>
      <c r="E133" s="15" t="n">
        <v>0.7763888888888889</v>
      </c>
      <c r="F133" s="15" t="n">
        <v>0.775</v>
      </c>
      <c r="G133" s="15" t="n">
        <v>0.7791666666666667</v>
      </c>
      <c r="H133" s="15" t="n">
        <v>0.7763888888888889</v>
      </c>
      <c r="I133" s="15" t="n">
        <v>0.775</v>
      </c>
      <c r="J133" s="15" t="n">
        <v>0.7729166666666667</v>
      </c>
      <c r="K133" s="15" t="n">
        <v>0.775</v>
      </c>
      <c r="L133" s="15" t="n">
        <v>0.7770833333333333</v>
      </c>
      <c r="M133" s="15" t="n">
        <v>0.775</v>
      </c>
      <c r="N133" s="15" t="n">
        <v>0.7729166666666667</v>
      </c>
      <c r="O133" s="15" t="n">
        <v>0.7743055555555556</v>
      </c>
      <c r="P133" s="15" t="n">
        <v>0.75625</v>
      </c>
      <c r="Q133" s="15" t="n">
        <v>0.7743055555555556</v>
      </c>
      <c r="R133" s="15" t="n">
        <v>0.7791666666666667</v>
      </c>
      <c r="S133" s="15" t="n">
        <v>0.7826388888888889</v>
      </c>
      <c r="T133" s="15" t="n">
        <v>0.7840277777777778</v>
      </c>
      <c r="U133" s="15" t="n">
        <v>0.7847222222222222</v>
      </c>
      <c r="V133" s="15" t="n">
        <v>0.7777777777777778</v>
      </c>
      <c r="W133" s="15" t="n">
        <v>0.7798611111111111</v>
      </c>
      <c r="X133" s="15" t="n">
        <v>0.7819444444444444</v>
      </c>
      <c r="Y133" s="15" t="n">
        <v>0.7770833333333333</v>
      </c>
      <c r="Z133" s="15" t="n">
        <v>0.78125</v>
      </c>
      <c r="AA133" s="15" t="n">
        <v>0.7819444444444444</v>
      </c>
      <c r="AB133" s="15" t="n">
        <v>0.7840277777777778</v>
      </c>
      <c r="AC133" s="15" t="n">
        <v>0.7840277777777778</v>
      </c>
      <c r="AD133" s="15" t="n">
        <v>0.7847222222222222</v>
      </c>
      <c r="AE133" s="15" t="n">
        <v>0.7854166666666667</v>
      </c>
      <c r="AF133" s="15" t="n">
        <v>0.7833333333333333</v>
      </c>
      <c r="AG133" s="15" t="n">
        <v>0.7847222222222222</v>
      </c>
      <c r="AH133" s="15" t="n">
        <v>0.7895833333333333</v>
      </c>
      <c r="AI133" s="15" t="n">
        <v>0.7923611111111111</v>
      </c>
      <c r="AJ133" s="15" t="n">
        <v>0.7888888888888889</v>
      </c>
      <c r="AK133" s="15" t="n">
        <v>0.7923611111111111</v>
      </c>
      <c r="AL133" s="15" t="n">
        <v>0.7951388888888888</v>
      </c>
      <c r="AM133" s="15" t="n">
        <v>0.7861111111111111</v>
      </c>
      <c r="AN133" s="15" t="n">
        <v>0.7881944444444444</v>
      </c>
      <c r="AO133" s="15" t="n">
        <v>0.7909722222222222</v>
      </c>
      <c r="AP133" s="15" t="n">
        <v>0.7881944444444444</v>
      </c>
      <c r="AQ133" s="15" t="n">
        <v>0.7972222222222223</v>
      </c>
      <c r="AR133" s="15" t="n">
        <v>0.7972222222222223</v>
      </c>
      <c r="AS133" s="15" t="n">
        <v>0.7979166666666667</v>
      </c>
      <c r="AT133" s="15" t="n">
        <v>0.7951388888888888</v>
      </c>
      <c r="AU133" s="15" t="n">
        <v>0.7930555555555555</v>
      </c>
      <c r="AV133" s="15" t="n">
        <v>0.7923611111111111</v>
      </c>
      <c r="AW133" s="15" t="n">
        <v>0.7944444444444444</v>
      </c>
      <c r="AX133" s="15" t="n">
        <v>0.7958333333333333</v>
      </c>
    </row>
    <row r="134">
      <c r="A134" s="14" t="n">
        <v>46153</v>
      </c>
      <c r="B134" s="15" t="n">
        <v>0.7826388888888889</v>
      </c>
      <c r="C134" s="15" t="n">
        <v>0.7708333333333334</v>
      </c>
      <c r="D134" s="15" t="n">
        <v>0.7798611111111111</v>
      </c>
      <c r="E134" s="15" t="n">
        <v>0.7770833333333333</v>
      </c>
      <c r="F134" s="15" t="n">
        <v>0.7756944444444445</v>
      </c>
      <c r="G134" s="15" t="n">
        <v>0.7798611111111111</v>
      </c>
      <c r="H134" s="15" t="n">
        <v>0.7770833333333333</v>
      </c>
      <c r="I134" s="15" t="n">
        <v>0.7756944444444445</v>
      </c>
      <c r="J134" s="15" t="n">
        <v>0.7736111111111111</v>
      </c>
      <c r="K134" s="15" t="n">
        <v>0.7756944444444445</v>
      </c>
      <c r="L134" s="15" t="n">
        <v>0.7777777777777778</v>
      </c>
      <c r="M134" s="15" t="n">
        <v>0.775</v>
      </c>
      <c r="N134" s="15" t="n">
        <v>0.7736111111111111</v>
      </c>
      <c r="O134" s="15" t="n">
        <v>0.775</v>
      </c>
      <c r="P134" s="15" t="n">
        <v>0.7569444444444444</v>
      </c>
      <c r="Q134" s="15" t="n">
        <v>0.775</v>
      </c>
      <c r="R134" s="15" t="n">
        <v>0.7798611111111111</v>
      </c>
      <c r="S134" s="15" t="n">
        <v>0.7833333333333333</v>
      </c>
      <c r="T134" s="15" t="n">
        <v>0.7847222222222222</v>
      </c>
      <c r="U134" s="15" t="n">
        <v>0.7854166666666667</v>
      </c>
      <c r="V134" s="15" t="n">
        <v>0.7777777777777778</v>
      </c>
      <c r="W134" s="15" t="n">
        <v>0.7805555555555556</v>
      </c>
      <c r="X134" s="15" t="n">
        <v>0.7826388888888889</v>
      </c>
      <c r="Y134" s="15" t="n">
        <v>0.7777777777777778</v>
      </c>
      <c r="Z134" s="15" t="n">
        <v>0.7819444444444444</v>
      </c>
      <c r="AA134" s="15" t="n">
        <v>0.7826388888888889</v>
      </c>
      <c r="AB134" s="15" t="n">
        <v>0.7847222222222222</v>
      </c>
      <c r="AC134" s="15" t="n">
        <v>0.7847222222222222</v>
      </c>
      <c r="AD134" s="15" t="n">
        <v>0.7854166666666667</v>
      </c>
      <c r="AE134" s="15" t="n">
        <v>0.7861111111111111</v>
      </c>
      <c r="AF134" s="15" t="n">
        <v>0.7840277777777778</v>
      </c>
      <c r="AG134" s="15" t="n">
        <v>0.7854166666666667</v>
      </c>
      <c r="AH134" s="15" t="n">
        <v>0.7895833333333333</v>
      </c>
      <c r="AI134" s="15" t="n">
        <v>0.7930555555555555</v>
      </c>
      <c r="AJ134" s="15" t="n">
        <v>0.7895833333333333</v>
      </c>
      <c r="AK134" s="15" t="n">
        <v>0.7930555555555555</v>
      </c>
      <c r="AL134" s="15" t="n">
        <v>0.7958333333333333</v>
      </c>
      <c r="AM134" s="15" t="n">
        <v>0.7868055555555555</v>
      </c>
      <c r="AN134" s="15" t="n">
        <v>0.7888888888888889</v>
      </c>
      <c r="AO134" s="15" t="n">
        <v>0.7916666666666666</v>
      </c>
      <c r="AP134" s="15" t="n">
        <v>0.7888888888888889</v>
      </c>
      <c r="AQ134" s="15" t="n">
        <v>0.7979166666666667</v>
      </c>
      <c r="AR134" s="15" t="n">
        <v>0.7979166666666667</v>
      </c>
      <c r="AS134" s="15" t="n">
        <v>0.7979166666666667</v>
      </c>
      <c r="AT134" s="15" t="n">
        <v>0.7958333333333333</v>
      </c>
      <c r="AU134" s="15" t="n">
        <v>0.79375</v>
      </c>
      <c r="AV134" s="15" t="n">
        <v>0.7923611111111111</v>
      </c>
      <c r="AW134" s="15" t="n">
        <v>0.7944444444444444</v>
      </c>
      <c r="AX134" s="15" t="n">
        <v>0.7958333333333333</v>
      </c>
    </row>
    <row r="135">
      <c r="A135" s="14" t="n">
        <v>46154</v>
      </c>
      <c r="B135" s="15" t="n">
        <v>0.7833333333333333</v>
      </c>
      <c r="C135" s="15" t="n">
        <v>0.7715277777777778</v>
      </c>
      <c r="D135" s="15" t="n">
        <v>0.7805555555555556</v>
      </c>
      <c r="E135" s="15" t="n">
        <v>0.7777777777777778</v>
      </c>
      <c r="F135" s="15" t="n">
        <v>0.7763888888888889</v>
      </c>
      <c r="G135" s="15" t="n">
        <v>0.7805555555555556</v>
      </c>
      <c r="H135" s="15" t="n">
        <v>0.7777777777777778</v>
      </c>
      <c r="I135" s="15" t="n">
        <v>0.7763888888888889</v>
      </c>
      <c r="J135" s="15" t="n">
        <v>0.7743055555555556</v>
      </c>
      <c r="K135" s="15" t="n">
        <v>0.7763888888888889</v>
      </c>
      <c r="L135" s="15" t="n">
        <v>0.7784722222222222</v>
      </c>
      <c r="M135" s="15" t="n">
        <v>0.7756944444444445</v>
      </c>
      <c r="N135" s="15" t="n">
        <v>0.7743055555555556</v>
      </c>
      <c r="O135" s="15" t="n">
        <v>0.775</v>
      </c>
      <c r="P135" s="15" t="n">
        <v>0.7569444444444444</v>
      </c>
      <c r="Q135" s="15" t="n">
        <v>0.775</v>
      </c>
      <c r="R135" s="15" t="n">
        <v>0.7805555555555556</v>
      </c>
      <c r="S135" s="15" t="n">
        <v>0.7840277777777778</v>
      </c>
      <c r="T135" s="15" t="n">
        <v>0.7854166666666667</v>
      </c>
      <c r="U135" s="15" t="n">
        <v>0.7854166666666667</v>
      </c>
      <c r="V135" s="15" t="n">
        <v>0.7784722222222222</v>
      </c>
      <c r="W135" s="15" t="n">
        <v>0.78125</v>
      </c>
      <c r="X135" s="15" t="n">
        <v>0.7833333333333333</v>
      </c>
      <c r="Y135" s="15" t="n">
        <v>0.7777777777777778</v>
      </c>
      <c r="Z135" s="15" t="n">
        <v>0.7826388888888889</v>
      </c>
      <c r="AA135" s="15" t="n">
        <v>0.7826388888888889</v>
      </c>
      <c r="AB135" s="15" t="n">
        <v>0.7854166666666667</v>
      </c>
      <c r="AC135" s="15" t="n">
        <v>0.7854166666666667</v>
      </c>
      <c r="AD135" s="15" t="n">
        <v>0.7854166666666667</v>
      </c>
      <c r="AE135" s="15" t="n">
        <v>0.7868055555555555</v>
      </c>
      <c r="AF135" s="15" t="n">
        <v>0.7847222222222222</v>
      </c>
      <c r="AG135" s="15" t="n">
        <v>0.7861111111111111</v>
      </c>
      <c r="AH135" s="15" t="n">
        <v>0.7902777777777777</v>
      </c>
      <c r="AI135" s="15" t="n">
        <v>0.79375</v>
      </c>
      <c r="AJ135" s="15" t="n">
        <v>0.7902777777777777</v>
      </c>
      <c r="AK135" s="15" t="n">
        <v>0.79375</v>
      </c>
      <c r="AL135" s="15" t="n">
        <v>0.7958333333333333</v>
      </c>
      <c r="AM135" s="15" t="n">
        <v>0.7875</v>
      </c>
      <c r="AN135" s="15" t="n">
        <v>0.7888888888888889</v>
      </c>
      <c r="AO135" s="15" t="n">
        <v>0.7923611111111111</v>
      </c>
      <c r="AP135" s="15" t="n">
        <v>0.7895833333333333</v>
      </c>
      <c r="AQ135" s="15" t="n">
        <v>0.7986111111111112</v>
      </c>
      <c r="AR135" s="15" t="n">
        <v>0.7979166666666667</v>
      </c>
      <c r="AS135" s="15" t="n">
        <v>0.7986111111111112</v>
      </c>
      <c r="AT135" s="15" t="n">
        <v>0.7965277777777777</v>
      </c>
      <c r="AU135" s="15" t="n">
        <v>0.7944444444444444</v>
      </c>
      <c r="AV135" s="15" t="n">
        <v>0.7930555555555555</v>
      </c>
      <c r="AW135" s="15" t="n">
        <v>0.7951388888888888</v>
      </c>
      <c r="AX135" s="15" t="n">
        <v>0.7965277777777777</v>
      </c>
    </row>
    <row r="136">
      <c r="A136" s="14" t="n">
        <v>46155</v>
      </c>
      <c r="B136" s="15" t="n">
        <v>0.7840277777777778</v>
      </c>
      <c r="C136" s="15" t="n">
        <v>0.7722222222222223</v>
      </c>
      <c r="D136" s="15" t="n">
        <v>0.78125</v>
      </c>
      <c r="E136" s="15" t="n">
        <v>0.7784722222222222</v>
      </c>
      <c r="F136" s="15" t="n">
        <v>0.7770833333333333</v>
      </c>
      <c r="G136" s="15" t="n">
        <v>0.78125</v>
      </c>
      <c r="H136" s="15" t="n">
        <v>0.7784722222222222</v>
      </c>
      <c r="I136" s="15" t="n">
        <v>0.7770833333333333</v>
      </c>
      <c r="J136" s="15" t="n">
        <v>0.775</v>
      </c>
      <c r="K136" s="15" t="n">
        <v>0.7770833333333333</v>
      </c>
      <c r="L136" s="15" t="n">
        <v>0.7791666666666667</v>
      </c>
      <c r="M136" s="15" t="n">
        <v>0.7763888888888889</v>
      </c>
      <c r="N136" s="15" t="n">
        <v>0.775</v>
      </c>
      <c r="O136" s="15" t="n">
        <v>0.7756944444444445</v>
      </c>
      <c r="P136" s="15" t="n">
        <v>0.7576388888888889</v>
      </c>
      <c r="Q136" s="15" t="n">
        <v>0.7756944444444445</v>
      </c>
      <c r="R136" s="15" t="n">
        <v>0.78125</v>
      </c>
      <c r="S136" s="15" t="n">
        <v>0.7847222222222222</v>
      </c>
      <c r="T136" s="15" t="n">
        <v>0.7861111111111111</v>
      </c>
      <c r="U136" s="15" t="n">
        <v>0.7861111111111111</v>
      </c>
      <c r="V136" s="15" t="n">
        <v>0.7791666666666667</v>
      </c>
      <c r="W136" s="15" t="n">
        <v>0.7819444444444444</v>
      </c>
      <c r="X136" s="15" t="n">
        <v>0.7840277777777778</v>
      </c>
      <c r="Y136" s="15" t="n">
        <v>0.7784722222222222</v>
      </c>
      <c r="Z136" s="15" t="n">
        <v>0.7826388888888889</v>
      </c>
      <c r="AA136" s="15" t="n">
        <v>0.7833333333333333</v>
      </c>
      <c r="AB136" s="15" t="n">
        <v>0.7854166666666667</v>
      </c>
      <c r="AC136" s="15" t="n">
        <v>0.7861111111111111</v>
      </c>
      <c r="AD136" s="15" t="n">
        <v>0.7861111111111111</v>
      </c>
      <c r="AE136" s="15" t="n">
        <v>0.7868055555555555</v>
      </c>
      <c r="AF136" s="15" t="n">
        <v>0.7854166666666667</v>
      </c>
      <c r="AG136" s="15" t="n">
        <v>0.7868055555555555</v>
      </c>
      <c r="AH136" s="15" t="n">
        <v>0.7909722222222222</v>
      </c>
      <c r="AI136" s="15" t="n">
        <v>0.7944444444444444</v>
      </c>
      <c r="AJ136" s="15" t="n">
        <v>0.7902777777777777</v>
      </c>
      <c r="AK136" s="15" t="n">
        <v>0.7944444444444444</v>
      </c>
      <c r="AL136" s="15" t="n">
        <v>0.7965277777777777</v>
      </c>
      <c r="AM136" s="15" t="n">
        <v>0.7881944444444444</v>
      </c>
      <c r="AN136" s="15" t="n">
        <v>0.7895833333333333</v>
      </c>
      <c r="AO136" s="15" t="n">
        <v>0.7923611111111111</v>
      </c>
      <c r="AP136" s="15" t="n">
        <v>0.7902777777777777</v>
      </c>
      <c r="AQ136" s="15" t="n">
        <v>0.7986111111111112</v>
      </c>
      <c r="AR136" s="15" t="n">
        <v>0.7986111111111112</v>
      </c>
      <c r="AS136" s="15" t="n">
        <v>0.7993055555555556</v>
      </c>
      <c r="AT136" s="15" t="n">
        <v>0.7965277777777777</v>
      </c>
      <c r="AU136" s="15" t="n">
        <v>0.7951388888888888</v>
      </c>
      <c r="AV136" s="15" t="n">
        <v>0.79375</v>
      </c>
      <c r="AW136" s="15" t="n">
        <v>0.7958333333333333</v>
      </c>
      <c r="AX136" s="15" t="n">
        <v>0.7965277777777777</v>
      </c>
    </row>
    <row r="137">
      <c r="A137" s="14" t="n">
        <v>46156</v>
      </c>
      <c r="B137" s="15" t="n">
        <v>0.7847222222222222</v>
      </c>
      <c r="C137" s="15" t="n">
        <v>0.7736111111111111</v>
      </c>
      <c r="D137" s="15" t="n">
        <v>0.7819444444444444</v>
      </c>
      <c r="E137" s="15" t="n">
        <v>0.7791666666666667</v>
      </c>
      <c r="F137" s="15" t="n">
        <v>0.7770833333333333</v>
      </c>
      <c r="G137" s="15" t="n">
        <v>0.7819444444444444</v>
      </c>
      <c r="H137" s="15" t="n">
        <v>0.7784722222222222</v>
      </c>
      <c r="I137" s="15" t="n">
        <v>0.7777777777777778</v>
      </c>
      <c r="J137" s="15" t="n">
        <v>0.7756944444444445</v>
      </c>
      <c r="K137" s="15" t="n">
        <v>0.7770833333333333</v>
      </c>
      <c r="L137" s="15" t="n">
        <v>0.7791666666666667</v>
      </c>
      <c r="M137" s="15" t="n">
        <v>0.7770833333333333</v>
      </c>
      <c r="N137" s="15" t="n">
        <v>0.775</v>
      </c>
      <c r="O137" s="15" t="n">
        <v>0.7763888888888889</v>
      </c>
      <c r="P137" s="15" t="n">
        <v>0.7576388888888889</v>
      </c>
      <c r="Q137" s="15" t="n">
        <v>0.7763888888888889</v>
      </c>
      <c r="R137" s="15" t="n">
        <v>0.7819444444444444</v>
      </c>
      <c r="S137" s="15" t="n">
        <v>0.7847222222222222</v>
      </c>
      <c r="T137" s="15" t="n">
        <v>0.7861111111111111</v>
      </c>
      <c r="U137" s="15" t="n">
        <v>0.7868055555555555</v>
      </c>
      <c r="V137" s="15" t="n">
        <v>0.7798611111111111</v>
      </c>
      <c r="W137" s="15" t="n">
        <v>0.7819444444444444</v>
      </c>
      <c r="X137" s="15" t="n">
        <v>0.7840277777777778</v>
      </c>
      <c r="Y137" s="15" t="n">
        <v>0.7791666666666667</v>
      </c>
      <c r="Z137" s="15" t="n">
        <v>0.7833333333333333</v>
      </c>
      <c r="AA137" s="15" t="n">
        <v>0.7840277777777778</v>
      </c>
      <c r="AB137" s="15" t="n">
        <v>0.7861111111111111</v>
      </c>
      <c r="AC137" s="15" t="n">
        <v>0.7868055555555555</v>
      </c>
      <c r="AD137" s="15" t="n">
        <v>0.7868055555555555</v>
      </c>
      <c r="AE137" s="15" t="n">
        <v>0.7875</v>
      </c>
      <c r="AF137" s="15" t="n">
        <v>0.7861111111111111</v>
      </c>
      <c r="AG137" s="15" t="n">
        <v>0.7868055555555555</v>
      </c>
      <c r="AH137" s="15" t="n">
        <v>0.7916666666666666</v>
      </c>
      <c r="AI137" s="15" t="n">
        <v>0.7944444444444444</v>
      </c>
      <c r="AJ137" s="15" t="n">
        <v>0.7909722222222222</v>
      </c>
      <c r="AK137" s="15" t="n">
        <v>0.7951388888888888</v>
      </c>
      <c r="AL137" s="15" t="n">
        <v>0.7972222222222223</v>
      </c>
      <c r="AM137" s="15" t="n">
        <v>0.7881944444444444</v>
      </c>
      <c r="AN137" s="15" t="n">
        <v>0.7902777777777777</v>
      </c>
      <c r="AO137" s="15" t="n">
        <v>0.7930555555555555</v>
      </c>
      <c r="AP137" s="15" t="n">
        <v>0.7902777777777777</v>
      </c>
      <c r="AQ137" s="15" t="n">
        <v>0.7993055555555556</v>
      </c>
      <c r="AR137" s="15" t="n">
        <v>0.7993055555555556</v>
      </c>
      <c r="AS137" s="15" t="n">
        <v>0.7993055555555556</v>
      </c>
      <c r="AT137" s="15" t="n">
        <v>0.7972222222222223</v>
      </c>
      <c r="AU137" s="15" t="n">
        <v>0.7951388888888888</v>
      </c>
      <c r="AV137" s="15" t="n">
        <v>0.7944444444444444</v>
      </c>
      <c r="AW137" s="15" t="n">
        <v>0.7958333333333333</v>
      </c>
      <c r="AX137" s="15" t="n">
        <v>0.7972222222222223</v>
      </c>
    </row>
    <row r="138">
      <c r="A138" s="14" t="n">
        <v>46157</v>
      </c>
      <c r="B138" s="15" t="n">
        <v>0.7854166666666667</v>
      </c>
      <c r="C138" s="15" t="n">
        <v>0.7743055555555556</v>
      </c>
      <c r="D138" s="15" t="n">
        <v>0.7826388888888889</v>
      </c>
      <c r="E138" s="15" t="n">
        <v>0.7798611111111111</v>
      </c>
      <c r="F138" s="15" t="n">
        <v>0.7777777777777778</v>
      </c>
      <c r="G138" s="15" t="n">
        <v>0.7826388888888889</v>
      </c>
      <c r="H138" s="15" t="n">
        <v>0.7791666666666667</v>
      </c>
      <c r="I138" s="15" t="n">
        <v>0.7784722222222222</v>
      </c>
      <c r="J138" s="15" t="n">
        <v>0.7756944444444445</v>
      </c>
      <c r="K138" s="15" t="n">
        <v>0.7777777777777778</v>
      </c>
      <c r="L138" s="15" t="n">
        <v>0.7798611111111111</v>
      </c>
      <c r="M138" s="15" t="n">
        <v>0.7777777777777778</v>
      </c>
      <c r="N138" s="15" t="n">
        <v>0.7756944444444445</v>
      </c>
      <c r="O138" s="15" t="n">
        <v>0.7770833333333333</v>
      </c>
      <c r="P138" s="15" t="n">
        <v>0.7583333333333333</v>
      </c>
      <c r="Q138" s="15" t="n">
        <v>0.7770833333333333</v>
      </c>
      <c r="R138" s="15" t="n">
        <v>0.7826388888888889</v>
      </c>
      <c r="S138" s="15" t="n">
        <v>0.7854166666666667</v>
      </c>
      <c r="T138" s="15" t="n">
        <v>0.7868055555555555</v>
      </c>
      <c r="U138" s="15" t="n">
        <v>0.7875</v>
      </c>
      <c r="V138" s="15" t="n">
        <v>0.7805555555555556</v>
      </c>
      <c r="W138" s="15" t="n">
        <v>0.7826388888888889</v>
      </c>
      <c r="X138" s="15" t="n">
        <v>0.7847222222222222</v>
      </c>
      <c r="Y138" s="15" t="n">
        <v>0.7798611111111111</v>
      </c>
      <c r="Z138" s="15" t="n">
        <v>0.7840277777777778</v>
      </c>
      <c r="AA138" s="15" t="n">
        <v>0.7847222222222222</v>
      </c>
      <c r="AB138" s="15" t="n">
        <v>0.7868055555555555</v>
      </c>
      <c r="AC138" s="15" t="n">
        <v>0.7868055555555555</v>
      </c>
      <c r="AD138" s="15" t="n">
        <v>0.7875</v>
      </c>
      <c r="AE138" s="15" t="n">
        <v>0.7881944444444444</v>
      </c>
      <c r="AF138" s="15" t="n">
        <v>0.7861111111111111</v>
      </c>
      <c r="AG138" s="15" t="n">
        <v>0.7875</v>
      </c>
      <c r="AH138" s="15" t="n">
        <v>0.7923611111111111</v>
      </c>
      <c r="AI138" s="15" t="n">
        <v>0.7951388888888888</v>
      </c>
      <c r="AJ138" s="15" t="n">
        <v>0.7916666666666666</v>
      </c>
      <c r="AK138" s="15" t="n">
        <v>0.7951388888888888</v>
      </c>
      <c r="AL138" s="15" t="n">
        <v>0.7979166666666667</v>
      </c>
      <c r="AM138" s="15" t="n">
        <v>0.7888888888888889</v>
      </c>
      <c r="AN138" s="15" t="n">
        <v>0.7909722222222222</v>
      </c>
      <c r="AO138" s="15" t="n">
        <v>0.79375</v>
      </c>
      <c r="AP138" s="15" t="n">
        <v>0.7909722222222222</v>
      </c>
      <c r="AQ138" s="15" t="n">
        <v>0.8</v>
      </c>
      <c r="AR138" s="15" t="n">
        <v>0.7993055555555556</v>
      </c>
      <c r="AS138" s="15" t="n">
        <v>0.8</v>
      </c>
      <c r="AT138" s="15" t="n">
        <v>0.7979166666666667</v>
      </c>
      <c r="AU138" s="15" t="n">
        <v>0.7958333333333333</v>
      </c>
      <c r="AV138" s="15" t="n">
        <v>0.7944444444444444</v>
      </c>
      <c r="AW138" s="15" t="n">
        <v>0.7965277777777777</v>
      </c>
      <c r="AX138" s="15" t="n">
        <v>0.7979166666666667</v>
      </c>
    </row>
    <row r="139">
      <c r="A139" s="14" t="n">
        <v>46158</v>
      </c>
      <c r="B139" s="15" t="n">
        <v>0.7861111111111111</v>
      </c>
      <c r="C139" s="15" t="n">
        <v>0.775</v>
      </c>
      <c r="D139" s="15" t="n">
        <v>0.7833333333333333</v>
      </c>
      <c r="E139" s="15" t="n">
        <v>0.7805555555555556</v>
      </c>
      <c r="F139" s="15" t="n">
        <v>0.7784722222222222</v>
      </c>
      <c r="G139" s="15" t="n">
        <v>0.7833333333333333</v>
      </c>
      <c r="H139" s="15" t="n">
        <v>0.7798611111111111</v>
      </c>
      <c r="I139" s="15" t="n">
        <v>0.7791666666666667</v>
      </c>
      <c r="J139" s="15" t="n">
        <v>0.7763888888888889</v>
      </c>
      <c r="K139" s="15" t="n">
        <v>0.7784722222222222</v>
      </c>
      <c r="L139" s="15" t="n">
        <v>0.7805555555555556</v>
      </c>
      <c r="M139" s="15" t="n">
        <v>0.7777777777777778</v>
      </c>
      <c r="N139" s="15" t="n">
        <v>0.7763888888888889</v>
      </c>
      <c r="O139" s="15" t="n">
        <v>0.7777777777777778</v>
      </c>
      <c r="P139" s="15" t="n">
        <v>0.7590277777777777</v>
      </c>
      <c r="Q139" s="15" t="n">
        <v>0.7777777777777778</v>
      </c>
      <c r="R139" s="15" t="n">
        <v>0.7833333333333333</v>
      </c>
      <c r="S139" s="15" t="n">
        <v>0.7861111111111111</v>
      </c>
      <c r="T139" s="15" t="n">
        <v>0.7875</v>
      </c>
      <c r="U139" s="15" t="n">
        <v>0.7881944444444444</v>
      </c>
      <c r="V139" s="15" t="n">
        <v>0.7805555555555556</v>
      </c>
      <c r="W139" s="15" t="n">
        <v>0.7833333333333333</v>
      </c>
      <c r="X139" s="15" t="n">
        <v>0.7854166666666667</v>
      </c>
      <c r="Y139" s="15" t="n">
        <v>0.7805555555555556</v>
      </c>
      <c r="Z139" s="15" t="n">
        <v>0.7847222222222222</v>
      </c>
      <c r="AA139" s="15" t="n">
        <v>0.7854166666666667</v>
      </c>
      <c r="AB139" s="15" t="n">
        <v>0.7875</v>
      </c>
      <c r="AC139" s="15" t="n">
        <v>0.7875</v>
      </c>
      <c r="AD139" s="15" t="n">
        <v>0.7881944444444444</v>
      </c>
      <c r="AE139" s="15" t="n">
        <v>0.7888888888888889</v>
      </c>
      <c r="AF139" s="15" t="n">
        <v>0.7868055555555555</v>
      </c>
      <c r="AG139" s="15" t="n">
        <v>0.7881944444444444</v>
      </c>
      <c r="AH139" s="15" t="n">
        <v>0.7923611111111111</v>
      </c>
      <c r="AI139" s="15" t="n">
        <v>0.7958333333333333</v>
      </c>
      <c r="AJ139" s="15" t="n">
        <v>0.7923611111111111</v>
      </c>
      <c r="AK139" s="15" t="n">
        <v>0.7958333333333333</v>
      </c>
      <c r="AL139" s="15" t="n">
        <v>0.7986111111111112</v>
      </c>
      <c r="AM139" s="15" t="n">
        <v>0.7895833333333333</v>
      </c>
      <c r="AN139" s="15" t="n">
        <v>0.7916666666666666</v>
      </c>
      <c r="AO139" s="15" t="n">
        <v>0.7944444444444444</v>
      </c>
      <c r="AP139" s="15" t="n">
        <v>0.7916666666666666</v>
      </c>
      <c r="AQ139" s="15" t="n">
        <v>0.8006944444444445</v>
      </c>
      <c r="AR139" s="15" t="n">
        <v>0.8</v>
      </c>
      <c r="AS139" s="15" t="n">
        <v>0.8006944444444445</v>
      </c>
      <c r="AT139" s="15" t="n">
        <v>0.7986111111111112</v>
      </c>
      <c r="AU139" s="15" t="n">
        <v>0.7965277777777777</v>
      </c>
      <c r="AV139" s="15" t="n">
        <v>0.7951388888888888</v>
      </c>
      <c r="AW139" s="15" t="n">
        <v>0.7972222222222223</v>
      </c>
      <c r="AX139" s="15" t="n">
        <v>0.7979166666666667</v>
      </c>
    </row>
    <row r="140">
      <c r="A140" s="14" t="n">
        <v>46159</v>
      </c>
      <c r="B140" s="15" t="n">
        <v>0.7868055555555555</v>
      </c>
      <c r="C140" s="15" t="n">
        <v>0.7756944444444445</v>
      </c>
      <c r="D140" s="15" t="n">
        <v>0.7840277777777778</v>
      </c>
      <c r="E140" s="15" t="n">
        <v>0.78125</v>
      </c>
      <c r="F140" s="15" t="n">
        <v>0.7791666666666667</v>
      </c>
      <c r="G140" s="15" t="n">
        <v>0.7840277777777778</v>
      </c>
      <c r="H140" s="15" t="n">
        <v>0.7805555555555556</v>
      </c>
      <c r="I140" s="15" t="n">
        <v>0.7791666666666667</v>
      </c>
      <c r="J140" s="15" t="n">
        <v>0.7770833333333333</v>
      </c>
      <c r="K140" s="15" t="n">
        <v>0.7791666666666667</v>
      </c>
      <c r="L140" s="15" t="n">
        <v>0.78125</v>
      </c>
      <c r="M140" s="15" t="n">
        <v>0.7784722222222222</v>
      </c>
      <c r="N140" s="15" t="n">
        <v>0.7770833333333333</v>
      </c>
      <c r="O140" s="15" t="n">
        <v>0.7777777777777778</v>
      </c>
      <c r="P140" s="15" t="n">
        <v>0.7590277777777777</v>
      </c>
      <c r="Q140" s="15" t="n">
        <v>0.7777777777777778</v>
      </c>
      <c r="R140" s="15" t="n">
        <v>0.7840277777777778</v>
      </c>
      <c r="S140" s="15" t="n">
        <v>0.7868055555555555</v>
      </c>
      <c r="T140" s="15" t="n">
        <v>0.7881944444444444</v>
      </c>
      <c r="U140" s="15" t="n">
        <v>0.7881944444444444</v>
      </c>
      <c r="V140" s="15" t="n">
        <v>0.78125</v>
      </c>
      <c r="W140" s="15" t="n">
        <v>0.7840277777777778</v>
      </c>
      <c r="X140" s="15" t="n">
        <v>0.7861111111111111</v>
      </c>
      <c r="Y140" s="15" t="n">
        <v>0.7805555555555556</v>
      </c>
      <c r="Z140" s="15" t="n">
        <v>0.7854166666666667</v>
      </c>
      <c r="AA140" s="15" t="n">
        <v>0.7854166666666667</v>
      </c>
      <c r="AB140" s="15" t="n">
        <v>0.7875</v>
      </c>
      <c r="AC140" s="15" t="n">
        <v>0.7881944444444444</v>
      </c>
      <c r="AD140" s="15" t="n">
        <v>0.7881944444444444</v>
      </c>
      <c r="AE140" s="15" t="n">
        <v>0.7895833333333333</v>
      </c>
      <c r="AF140" s="15" t="n">
        <v>0.7875</v>
      </c>
      <c r="AG140" s="15" t="n">
        <v>0.7888888888888889</v>
      </c>
      <c r="AH140" s="15" t="n">
        <v>0.7930555555555555</v>
      </c>
      <c r="AI140" s="15" t="n">
        <v>0.7965277777777777</v>
      </c>
      <c r="AJ140" s="15" t="n">
        <v>0.7923611111111111</v>
      </c>
      <c r="AK140" s="15" t="n">
        <v>0.7965277777777777</v>
      </c>
      <c r="AL140" s="15" t="n">
        <v>0.7986111111111112</v>
      </c>
      <c r="AM140" s="15" t="n">
        <v>0.7902777777777777</v>
      </c>
      <c r="AN140" s="15" t="n">
        <v>0.7916666666666666</v>
      </c>
      <c r="AO140" s="15" t="n">
        <v>0.7944444444444444</v>
      </c>
      <c r="AP140" s="15" t="n">
        <v>0.7923611111111111</v>
      </c>
      <c r="AQ140" s="15" t="n">
        <v>0.8006944444444445</v>
      </c>
      <c r="AR140" s="15" t="n">
        <v>0.8006944444444445</v>
      </c>
      <c r="AS140" s="15" t="n">
        <v>0.8013888888888889</v>
      </c>
      <c r="AT140" s="15" t="n">
        <v>0.7986111111111112</v>
      </c>
      <c r="AU140" s="15" t="n">
        <v>0.7972222222222223</v>
      </c>
      <c r="AV140" s="15" t="n">
        <v>0.7958333333333333</v>
      </c>
      <c r="AW140" s="15" t="n">
        <v>0.7972222222222223</v>
      </c>
      <c r="AX140" s="15" t="n">
        <v>0.7986111111111112</v>
      </c>
    </row>
    <row r="141">
      <c r="A141" s="14" t="n">
        <v>46160</v>
      </c>
      <c r="B141" s="15" t="n">
        <v>0.7875</v>
      </c>
      <c r="C141" s="15" t="n">
        <v>0.7763888888888889</v>
      </c>
      <c r="D141" s="15" t="n">
        <v>0.7847222222222222</v>
      </c>
      <c r="E141" s="15" t="n">
        <v>0.78125</v>
      </c>
      <c r="F141" s="15" t="n">
        <v>0.7798611111111111</v>
      </c>
      <c r="G141" s="15" t="n">
        <v>0.7847222222222222</v>
      </c>
      <c r="H141" s="15" t="n">
        <v>0.78125</v>
      </c>
      <c r="I141" s="15" t="n">
        <v>0.7798611111111111</v>
      </c>
      <c r="J141" s="15" t="n">
        <v>0.7777777777777778</v>
      </c>
      <c r="K141" s="15" t="n">
        <v>0.7798611111111111</v>
      </c>
      <c r="L141" s="15" t="n">
        <v>0.7819444444444444</v>
      </c>
      <c r="M141" s="15" t="n">
        <v>0.7791666666666667</v>
      </c>
      <c r="N141" s="15" t="n">
        <v>0.7777777777777778</v>
      </c>
      <c r="O141" s="15" t="n">
        <v>0.7784722222222222</v>
      </c>
      <c r="P141" s="15" t="n">
        <v>0.7597222222222222</v>
      </c>
      <c r="Q141" s="15" t="n">
        <v>0.7784722222222222</v>
      </c>
      <c r="R141" s="15" t="n">
        <v>0.7840277777777778</v>
      </c>
      <c r="S141" s="15" t="n">
        <v>0.7875</v>
      </c>
      <c r="T141" s="15" t="n">
        <v>0.7888888888888889</v>
      </c>
      <c r="U141" s="15" t="n">
        <v>0.7888888888888889</v>
      </c>
      <c r="V141" s="15" t="n">
        <v>0.7819444444444444</v>
      </c>
      <c r="W141" s="15" t="n">
        <v>0.7847222222222222</v>
      </c>
      <c r="X141" s="15" t="n">
        <v>0.7868055555555555</v>
      </c>
      <c r="Y141" s="15" t="n">
        <v>0.78125</v>
      </c>
      <c r="Z141" s="15" t="n">
        <v>0.7854166666666667</v>
      </c>
      <c r="AA141" s="15" t="n">
        <v>0.7861111111111111</v>
      </c>
      <c r="AB141" s="15" t="n">
        <v>0.7881944444444444</v>
      </c>
      <c r="AC141" s="15" t="n">
        <v>0.7888888888888889</v>
      </c>
      <c r="AD141" s="15" t="n">
        <v>0.7888888888888889</v>
      </c>
      <c r="AE141" s="15" t="n">
        <v>0.7895833333333333</v>
      </c>
      <c r="AF141" s="15" t="n">
        <v>0.7881944444444444</v>
      </c>
      <c r="AG141" s="15" t="n">
        <v>0.7888888888888889</v>
      </c>
      <c r="AH141" s="15" t="n">
        <v>0.79375</v>
      </c>
      <c r="AI141" s="15" t="n">
        <v>0.7972222222222223</v>
      </c>
      <c r="AJ141" s="15" t="n">
        <v>0.7930555555555555</v>
      </c>
      <c r="AK141" s="15" t="n">
        <v>0.7972222222222223</v>
      </c>
      <c r="AL141" s="15" t="n">
        <v>0.7993055555555556</v>
      </c>
      <c r="AM141" s="15" t="n">
        <v>0.7902777777777777</v>
      </c>
      <c r="AN141" s="15" t="n">
        <v>0.7923611111111111</v>
      </c>
      <c r="AO141" s="15" t="n">
        <v>0.7951388888888888</v>
      </c>
      <c r="AP141" s="15" t="n">
        <v>0.7923611111111111</v>
      </c>
      <c r="AQ141" s="15" t="n">
        <v>0.8013888888888889</v>
      </c>
      <c r="AR141" s="15" t="n">
        <v>0.8013888888888889</v>
      </c>
      <c r="AS141" s="15" t="n">
        <v>0.8013888888888889</v>
      </c>
      <c r="AT141" s="15" t="n">
        <v>0.7993055555555556</v>
      </c>
      <c r="AU141" s="15" t="n">
        <v>0.7972222222222223</v>
      </c>
      <c r="AV141" s="15" t="n">
        <v>0.7958333333333333</v>
      </c>
      <c r="AW141" s="15" t="n">
        <v>0.7979166666666667</v>
      </c>
      <c r="AX141" s="15" t="n">
        <v>0.7986111111111112</v>
      </c>
    </row>
    <row r="142">
      <c r="A142" s="14" t="n">
        <v>46161</v>
      </c>
      <c r="B142" s="15" t="n">
        <v>0.7881944444444444</v>
      </c>
      <c r="C142" s="15" t="n">
        <v>0.7770833333333333</v>
      </c>
      <c r="D142" s="15" t="n">
        <v>0.7854166666666667</v>
      </c>
      <c r="E142" s="15" t="n">
        <v>0.7819444444444444</v>
      </c>
      <c r="F142" s="15" t="n">
        <v>0.7805555555555556</v>
      </c>
      <c r="G142" s="15" t="n">
        <v>0.7854166666666667</v>
      </c>
      <c r="H142" s="15" t="n">
        <v>0.7819444444444444</v>
      </c>
      <c r="I142" s="15" t="n">
        <v>0.7805555555555556</v>
      </c>
      <c r="J142" s="15" t="n">
        <v>0.7784722222222222</v>
      </c>
      <c r="K142" s="15" t="n">
        <v>0.7805555555555556</v>
      </c>
      <c r="L142" s="15" t="n">
        <v>0.7819444444444444</v>
      </c>
      <c r="M142" s="15" t="n">
        <v>0.7798611111111111</v>
      </c>
      <c r="N142" s="15" t="n">
        <v>0.7777777777777778</v>
      </c>
      <c r="O142" s="15" t="n">
        <v>0.7791666666666667</v>
      </c>
      <c r="P142" s="15" t="n">
        <v>0.7597222222222222</v>
      </c>
      <c r="Q142" s="15" t="n">
        <v>0.7791666666666667</v>
      </c>
      <c r="R142" s="15" t="n">
        <v>0.7847222222222222</v>
      </c>
      <c r="S142" s="15" t="n">
        <v>0.7881944444444444</v>
      </c>
      <c r="T142" s="15" t="n">
        <v>0.7895833333333333</v>
      </c>
      <c r="U142" s="15" t="n">
        <v>0.7895833333333333</v>
      </c>
      <c r="V142" s="15" t="n">
        <v>0.7826388888888889</v>
      </c>
      <c r="W142" s="15" t="n">
        <v>0.7854166666666667</v>
      </c>
      <c r="X142" s="15" t="n">
        <v>0.7868055555555555</v>
      </c>
      <c r="Y142" s="15" t="n">
        <v>0.7819444444444444</v>
      </c>
      <c r="Z142" s="15" t="n">
        <v>0.7861111111111111</v>
      </c>
      <c r="AA142" s="15" t="n">
        <v>0.7868055555555555</v>
      </c>
      <c r="AB142" s="15" t="n">
        <v>0.7888888888888889</v>
      </c>
      <c r="AC142" s="15" t="n">
        <v>0.7895833333333333</v>
      </c>
      <c r="AD142" s="15" t="n">
        <v>0.7895833333333333</v>
      </c>
      <c r="AE142" s="15" t="n">
        <v>0.7902777777777777</v>
      </c>
      <c r="AF142" s="15" t="n">
        <v>0.7881944444444444</v>
      </c>
      <c r="AG142" s="15" t="n">
        <v>0.7895833333333333</v>
      </c>
      <c r="AH142" s="15" t="n">
        <v>0.7944444444444444</v>
      </c>
      <c r="AI142" s="15" t="n">
        <v>0.7972222222222223</v>
      </c>
      <c r="AJ142" s="15" t="n">
        <v>0.79375</v>
      </c>
      <c r="AK142" s="15" t="n">
        <v>0.7972222222222223</v>
      </c>
      <c r="AL142" s="15" t="n">
        <v>0.8</v>
      </c>
      <c r="AM142" s="15" t="n">
        <v>0.7909722222222222</v>
      </c>
      <c r="AN142" s="15" t="n">
        <v>0.7930555555555555</v>
      </c>
      <c r="AO142" s="15" t="n">
        <v>0.7958333333333333</v>
      </c>
      <c r="AP142" s="15" t="n">
        <v>0.7930555555555555</v>
      </c>
      <c r="AQ142" s="15" t="n">
        <v>0.8020833333333334</v>
      </c>
      <c r="AR142" s="15" t="n">
        <v>0.8013888888888889</v>
      </c>
      <c r="AS142" s="15" t="n">
        <v>0.8020833333333334</v>
      </c>
      <c r="AT142" s="15" t="n">
        <v>0.8</v>
      </c>
      <c r="AU142" s="15" t="n">
        <v>0.7979166666666667</v>
      </c>
      <c r="AV142" s="15" t="n">
        <v>0.7965277777777777</v>
      </c>
      <c r="AW142" s="15" t="n">
        <v>0.7986111111111112</v>
      </c>
      <c r="AX142" s="15" t="n">
        <v>0.7993055555555556</v>
      </c>
    </row>
    <row r="143">
      <c r="A143" s="14" t="n">
        <v>46162</v>
      </c>
      <c r="B143" s="15" t="n">
        <v>0.7888888888888889</v>
      </c>
      <c r="C143" s="15" t="n">
        <v>0.7777777777777778</v>
      </c>
      <c r="D143" s="15" t="n">
        <v>0.7861111111111111</v>
      </c>
      <c r="E143" s="15" t="n">
        <v>0.7826388888888889</v>
      </c>
      <c r="F143" s="15" t="n">
        <v>0.78125</v>
      </c>
      <c r="G143" s="15" t="n">
        <v>0.7854166666666667</v>
      </c>
      <c r="H143" s="15" t="n">
        <v>0.7826388888888889</v>
      </c>
      <c r="I143" s="15" t="n">
        <v>0.78125</v>
      </c>
      <c r="J143" s="15" t="n">
        <v>0.7791666666666667</v>
      </c>
      <c r="K143" s="15" t="n">
        <v>0.7805555555555556</v>
      </c>
      <c r="L143" s="15" t="n">
        <v>0.7826388888888889</v>
      </c>
      <c r="M143" s="15" t="n">
        <v>0.7805555555555556</v>
      </c>
      <c r="N143" s="15" t="n">
        <v>0.7784722222222222</v>
      </c>
      <c r="O143" s="15" t="n">
        <v>0.7798611111111111</v>
      </c>
      <c r="P143" s="15" t="n">
        <v>0.7604166666666666</v>
      </c>
      <c r="Q143" s="15" t="n">
        <v>0.7798611111111111</v>
      </c>
      <c r="R143" s="15" t="n">
        <v>0.7854166666666667</v>
      </c>
      <c r="S143" s="15" t="n">
        <v>0.7881944444444444</v>
      </c>
      <c r="T143" s="15" t="n">
        <v>0.7895833333333333</v>
      </c>
      <c r="U143" s="15" t="n">
        <v>0.7902777777777777</v>
      </c>
      <c r="V143" s="15" t="n">
        <v>0.7833333333333333</v>
      </c>
      <c r="W143" s="15" t="n">
        <v>0.7854166666666667</v>
      </c>
      <c r="X143" s="15" t="n">
        <v>0.7875</v>
      </c>
      <c r="Y143" s="15" t="n">
        <v>0.7826388888888889</v>
      </c>
      <c r="Z143" s="15" t="n">
        <v>0.7868055555555555</v>
      </c>
      <c r="AA143" s="15" t="n">
        <v>0.7875</v>
      </c>
      <c r="AB143" s="15" t="n">
        <v>0.7895833333333333</v>
      </c>
      <c r="AC143" s="15" t="n">
        <v>0.7895833333333333</v>
      </c>
      <c r="AD143" s="15" t="n">
        <v>0.7902777777777777</v>
      </c>
      <c r="AE143" s="15" t="n">
        <v>0.7909722222222222</v>
      </c>
      <c r="AF143" s="15" t="n">
        <v>0.7888888888888889</v>
      </c>
      <c r="AG143" s="15" t="n">
        <v>0.7902777777777777</v>
      </c>
      <c r="AH143" s="15" t="n">
        <v>0.7944444444444444</v>
      </c>
      <c r="AI143" s="15" t="n">
        <v>0.7979166666666667</v>
      </c>
      <c r="AJ143" s="15" t="n">
        <v>0.7944444444444444</v>
      </c>
      <c r="AK143" s="15" t="n">
        <v>0.7979166666666667</v>
      </c>
      <c r="AL143" s="15" t="n">
        <v>0.8</v>
      </c>
      <c r="AM143" s="15" t="n">
        <v>0.7916666666666666</v>
      </c>
      <c r="AN143" s="15" t="n">
        <v>0.79375</v>
      </c>
      <c r="AO143" s="15" t="n">
        <v>0.7965277777777777</v>
      </c>
      <c r="AP143" s="15" t="n">
        <v>0.79375</v>
      </c>
      <c r="AQ143" s="15" t="n">
        <v>0.8020833333333334</v>
      </c>
      <c r="AR143" s="15" t="n">
        <v>0.8020833333333334</v>
      </c>
      <c r="AS143" s="15" t="n">
        <v>0.8027777777777778</v>
      </c>
      <c r="AT143" s="15" t="n">
        <v>0.8</v>
      </c>
      <c r="AU143" s="15" t="n">
        <v>0.7986111111111112</v>
      </c>
      <c r="AV143" s="15" t="n">
        <v>0.7972222222222223</v>
      </c>
      <c r="AW143" s="15" t="n">
        <v>0.7993055555555556</v>
      </c>
      <c r="AX143" s="15" t="n">
        <v>0.7993055555555556</v>
      </c>
    </row>
    <row r="144">
      <c r="A144" s="14" t="n">
        <v>46163</v>
      </c>
      <c r="B144" s="15" t="n">
        <v>0.7895833333333333</v>
      </c>
      <c r="C144" s="15" t="n">
        <v>0.7784722222222222</v>
      </c>
      <c r="D144" s="15" t="n">
        <v>0.7868055555555555</v>
      </c>
      <c r="E144" s="15" t="n">
        <v>0.7833333333333333</v>
      </c>
      <c r="F144" s="15" t="n">
        <v>0.7819444444444444</v>
      </c>
      <c r="G144" s="15" t="n">
        <v>0.7861111111111111</v>
      </c>
      <c r="H144" s="15" t="n">
        <v>0.7833333333333333</v>
      </c>
      <c r="I144" s="15" t="n">
        <v>0.7819444444444444</v>
      </c>
      <c r="J144" s="15" t="n">
        <v>0.7791666666666667</v>
      </c>
      <c r="K144" s="15" t="n">
        <v>0.78125</v>
      </c>
      <c r="L144" s="15" t="n">
        <v>0.7833333333333333</v>
      </c>
      <c r="M144" s="15" t="n">
        <v>0.7805555555555556</v>
      </c>
      <c r="N144" s="15" t="n">
        <v>0.7791666666666667</v>
      </c>
      <c r="O144" s="15" t="n">
        <v>0.7805555555555556</v>
      </c>
      <c r="P144" s="15" t="n">
        <v>0.7604166666666666</v>
      </c>
      <c r="Q144" s="15" t="n">
        <v>0.7798611111111111</v>
      </c>
      <c r="R144" s="15" t="n">
        <v>0.7861111111111111</v>
      </c>
      <c r="S144" s="15" t="n">
        <v>0.7888888888888889</v>
      </c>
      <c r="T144" s="15" t="n">
        <v>0.7902777777777777</v>
      </c>
      <c r="U144" s="15" t="n">
        <v>0.7909722222222222</v>
      </c>
      <c r="V144" s="15" t="n">
        <v>0.7833333333333333</v>
      </c>
      <c r="W144" s="15" t="n">
        <v>0.7861111111111111</v>
      </c>
      <c r="X144" s="15" t="n">
        <v>0.7881944444444444</v>
      </c>
      <c r="Y144" s="15" t="n">
        <v>0.7826388888888889</v>
      </c>
      <c r="Z144" s="15" t="n">
        <v>0.7875</v>
      </c>
      <c r="AA144" s="15" t="n">
        <v>0.7875</v>
      </c>
      <c r="AB144" s="15" t="n">
        <v>0.7902777777777777</v>
      </c>
      <c r="AC144" s="15" t="n">
        <v>0.7902777777777777</v>
      </c>
      <c r="AD144" s="15" t="n">
        <v>0.7902777777777777</v>
      </c>
      <c r="AE144" s="15" t="n">
        <v>0.7916666666666666</v>
      </c>
      <c r="AF144" s="15" t="n">
        <v>0.7895833333333333</v>
      </c>
      <c r="AG144" s="15" t="n">
        <v>0.7909722222222222</v>
      </c>
      <c r="AH144" s="15" t="n">
        <v>0.7951388888888888</v>
      </c>
      <c r="AI144" s="15" t="n">
        <v>0.7986111111111112</v>
      </c>
      <c r="AJ144" s="15" t="n">
        <v>0.7944444444444444</v>
      </c>
      <c r="AK144" s="15" t="n">
        <v>0.7986111111111112</v>
      </c>
      <c r="AL144" s="15" t="n">
        <v>0.8006944444444445</v>
      </c>
      <c r="AM144" s="15" t="n">
        <v>0.7923611111111111</v>
      </c>
      <c r="AN144" s="15" t="n">
        <v>0.79375</v>
      </c>
      <c r="AO144" s="15" t="n">
        <v>0.7965277777777777</v>
      </c>
      <c r="AP144" s="15" t="n">
        <v>0.7944444444444444</v>
      </c>
      <c r="AQ144" s="15" t="n">
        <v>0.8027777777777778</v>
      </c>
      <c r="AR144" s="15" t="n">
        <v>0.8027777777777778</v>
      </c>
      <c r="AS144" s="15" t="n">
        <v>0.8027777777777778</v>
      </c>
      <c r="AT144" s="15" t="n">
        <v>0.8006944444444445</v>
      </c>
      <c r="AU144" s="15" t="n">
        <v>0.7986111111111112</v>
      </c>
      <c r="AV144" s="15" t="n">
        <v>0.7972222222222223</v>
      </c>
      <c r="AW144" s="15" t="n">
        <v>0.7993055555555556</v>
      </c>
      <c r="AX144" s="15" t="n">
        <v>0.8</v>
      </c>
    </row>
    <row r="145">
      <c r="A145" s="14" t="n">
        <v>46164</v>
      </c>
      <c r="B145" s="15" t="n">
        <v>0.7902777777777777</v>
      </c>
      <c r="C145" s="15" t="n">
        <v>0.7791666666666667</v>
      </c>
      <c r="D145" s="15" t="n">
        <v>0.7875</v>
      </c>
      <c r="E145" s="15" t="n">
        <v>0.7840277777777778</v>
      </c>
      <c r="F145" s="15" t="n">
        <v>0.7819444444444444</v>
      </c>
      <c r="G145" s="15" t="n">
        <v>0.7868055555555555</v>
      </c>
      <c r="H145" s="15" t="n">
        <v>0.7833333333333333</v>
      </c>
      <c r="I145" s="15" t="n">
        <v>0.7826388888888889</v>
      </c>
      <c r="J145" s="15" t="n">
        <v>0.7798611111111111</v>
      </c>
      <c r="K145" s="15" t="n">
        <v>0.7819444444444444</v>
      </c>
      <c r="L145" s="15" t="n">
        <v>0.7840277777777778</v>
      </c>
      <c r="M145" s="15" t="n">
        <v>0.78125</v>
      </c>
      <c r="N145" s="15" t="n">
        <v>0.7798611111111111</v>
      </c>
      <c r="O145" s="15" t="n">
        <v>0.7805555555555556</v>
      </c>
      <c r="P145" s="15" t="n">
        <v>0.7611111111111111</v>
      </c>
      <c r="Q145" s="15" t="n">
        <v>0.7805555555555556</v>
      </c>
      <c r="R145" s="15" t="n">
        <v>0.7868055555555555</v>
      </c>
      <c r="S145" s="15" t="n">
        <v>0.7895833333333333</v>
      </c>
      <c r="T145" s="15" t="n">
        <v>0.7909722222222222</v>
      </c>
      <c r="U145" s="15" t="n">
        <v>0.7909722222222222</v>
      </c>
      <c r="V145" s="15" t="n">
        <v>0.7840277777777778</v>
      </c>
      <c r="W145" s="15" t="n">
        <v>0.7868055555555555</v>
      </c>
      <c r="X145" s="15" t="n">
        <v>0.7888888888888889</v>
      </c>
      <c r="Y145" s="15" t="n">
        <v>0.7833333333333333</v>
      </c>
      <c r="Z145" s="15" t="n">
        <v>0.7875</v>
      </c>
      <c r="AA145" s="15" t="n">
        <v>0.7881944444444444</v>
      </c>
      <c r="AB145" s="15" t="n">
        <v>0.7902777777777777</v>
      </c>
      <c r="AC145" s="15" t="n">
        <v>0.7909722222222222</v>
      </c>
      <c r="AD145" s="15" t="n">
        <v>0.7909722222222222</v>
      </c>
      <c r="AE145" s="15" t="n">
        <v>0.7916666666666666</v>
      </c>
      <c r="AF145" s="15" t="n">
        <v>0.7902777777777777</v>
      </c>
      <c r="AG145" s="15" t="n">
        <v>0.7909722222222222</v>
      </c>
      <c r="AH145" s="15" t="n">
        <v>0.7958333333333333</v>
      </c>
      <c r="AI145" s="15" t="n">
        <v>0.7993055555555556</v>
      </c>
      <c r="AJ145" s="15" t="n">
        <v>0.7951388888888888</v>
      </c>
      <c r="AK145" s="15" t="n">
        <v>0.7986111111111112</v>
      </c>
      <c r="AL145" s="15" t="n">
        <v>0.8013888888888889</v>
      </c>
      <c r="AM145" s="15" t="n">
        <v>0.7923611111111111</v>
      </c>
      <c r="AN145" s="15" t="n">
        <v>0.7944444444444444</v>
      </c>
      <c r="AO145" s="15" t="n">
        <v>0.7972222222222223</v>
      </c>
      <c r="AP145" s="15" t="n">
        <v>0.7944444444444444</v>
      </c>
      <c r="AQ145" s="15" t="n">
        <v>0.8034722222222223</v>
      </c>
      <c r="AR145" s="15" t="n">
        <v>0.8027777777777778</v>
      </c>
      <c r="AS145" s="15" t="n">
        <v>0.8034722222222223</v>
      </c>
      <c r="AT145" s="15" t="n">
        <v>0.8013888888888889</v>
      </c>
      <c r="AU145" s="15" t="n">
        <v>0.7993055555555556</v>
      </c>
      <c r="AV145" s="15" t="n">
        <v>0.7979166666666667</v>
      </c>
      <c r="AW145" s="15" t="n">
        <v>0.8</v>
      </c>
      <c r="AX145" s="15" t="n">
        <v>0.8</v>
      </c>
    </row>
    <row r="146">
      <c r="A146" s="14" t="n">
        <v>46165</v>
      </c>
      <c r="B146" s="15" t="n">
        <v>0.7909722222222222</v>
      </c>
      <c r="C146" s="15" t="n">
        <v>0.7798611111111111</v>
      </c>
      <c r="D146" s="15" t="n">
        <v>0.7881944444444444</v>
      </c>
      <c r="E146" s="15" t="n">
        <v>0.7847222222222222</v>
      </c>
      <c r="F146" s="15" t="n">
        <v>0.7826388888888889</v>
      </c>
      <c r="G146" s="15" t="n">
        <v>0.7875</v>
      </c>
      <c r="H146" s="15" t="n">
        <v>0.7840277777777778</v>
      </c>
      <c r="I146" s="15" t="n">
        <v>0.7826388888888889</v>
      </c>
      <c r="J146" s="15" t="n">
        <v>0.7805555555555556</v>
      </c>
      <c r="K146" s="15" t="n">
        <v>0.7826388888888889</v>
      </c>
      <c r="L146" s="15" t="n">
        <v>0.7847222222222222</v>
      </c>
      <c r="M146" s="15" t="n">
        <v>0.7819444444444444</v>
      </c>
      <c r="N146" s="15" t="n">
        <v>0.7798611111111111</v>
      </c>
      <c r="O146" s="15" t="n">
        <v>0.78125</v>
      </c>
      <c r="P146" s="15" t="n">
        <v>0.7618055555555555</v>
      </c>
      <c r="Q146" s="15" t="n">
        <v>0.78125</v>
      </c>
      <c r="R146" s="15" t="n">
        <v>0.7875</v>
      </c>
      <c r="S146" s="15" t="n">
        <v>0.7902777777777777</v>
      </c>
      <c r="T146" s="15" t="n">
        <v>0.7916666666666666</v>
      </c>
      <c r="U146" s="15" t="n">
        <v>0.7916666666666666</v>
      </c>
      <c r="V146" s="15" t="n">
        <v>0.7847222222222222</v>
      </c>
      <c r="W146" s="15" t="n">
        <v>0.7875</v>
      </c>
      <c r="X146" s="15" t="n">
        <v>0.7888888888888889</v>
      </c>
      <c r="Y146" s="15" t="n">
        <v>0.7840277777777778</v>
      </c>
      <c r="Z146" s="15" t="n">
        <v>0.7881944444444444</v>
      </c>
      <c r="AA146" s="15" t="n">
        <v>0.7888888888888889</v>
      </c>
      <c r="AB146" s="15" t="n">
        <v>0.7909722222222222</v>
      </c>
      <c r="AC146" s="15" t="n">
        <v>0.7909722222222222</v>
      </c>
      <c r="AD146" s="15" t="n">
        <v>0.7916666666666666</v>
      </c>
      <c r="AE146" s="15" t="n">
        <v>0.7923611111111111</v>
      </c>
      <c r="AF146" s="15" t="n">
        <v>0.7902777777777777</v>
      </c>
      <c r="AG146" s="15" t="n">
        <v>0.7916666666666666</v>
      </c>
      <c r="AH146" s="15" t="n">
        <v>0.7965277777777777</v>
      </c>
      <c r="AI146" s="15" t="n">
        <v>0.7993055555555556</v>
      </c>
      <c r="AJ146" s="15" t="n">
        <v>0.7958333333333333</v>
      </c>
      <c r="AK146" s="15" t="n">
        <v>0.7993055555555556</v>
      </c>
      <c r="AL146" s="15" t="n">
        <v>0.8020833333333334</v>
      </c>
      <c r="AM146" s="15" t="n">
        <v>0.7930555555555555</v>
      </c>
      <c r="AN146" s="15" t="n">
        <v>0.7951388888888888</v>
      </c>
      <c r="AO146" s="15" t="n">
        <v>0.7979166666666667</v>
      </c>
      <c r="AP146" s="15" t="n">
        <v>0.7951388888888888</v>
      </c>
      <c r="AQ146" s="15" t="n">
        <v>0.8041666666666667</v>
      </c>
      <c r="AR146" s="15" t="n">
        <v>0.8034722222222223</v>
      </c>
      <c r="AS146" s="15" t="n">
        <v>0.8041666666666667</v>
      </c>
      <c r="AT146" s="15" t="n">
        <v>0.8013888888888889</v>
      </c>
      <c r="AU146" s="15" t="n">
        <v>0.8</v>
      </c>
      <c r="AV146" s="15" t="n">
        <v>0.7986111111111112</v>
      </c>
      <c r="AW146" s="15" t="n">
        <v>0.8</v>
      </c>
      <c r="AX146" s="15" t="n">
        <v>0.8006944444444445</v>
      </c>
    </row>
    <row r="147">
      <c r="A147" s="14" t="n">
        <v>46166</v>
      </c>
      <c r="B147" s="15" t="n">
        <v>0.7916666666666666</v>
      </c>
      <c r="C147" s="15" t="n">
        <v>0.7805555555555556</v>
      </c>
      <c r="D147" s="15" t="n">
        <v>0.7888888888888889</v>
      </c>
      <c r="E147" s="15" t="n">
        <v>0.7854166666666667</v>
      </c>
      <c r="F147" s="15" t="n">
        <v>0.7833333333333333</v>
      </c>
      <c r="G147" s="15" t="n">
        <v>0.7881944444444444</v>
      </c>
      <c r="H147" s="15" t="n">
        <v>0.7847222222222222</v>
      </c>
      <c r="I147" s="15" t="n">
        <v>0.7833333333333333</v>
      </c>
      <c r="J147" s="15" t="n">
        <v>0.78125</v>
      </c>
      <c r="K147" s="15" t="n">
        <v>0.7826388888888889</v>
      </c>
      <c r="L147" s="15" t="n">
        <v>0.7847222222222222</v>
      </c>
      <c r="M147" s="15" t="n">
        <v>0.7826388888888889</v>
      </c>
      <c r="N147" s="15" t="n">
        <v>0.7805555555555556</v>
      </c>
      <c r="O147" s="15" t="n">
        <v>0.7819444444444444</v>
      </c>
      <c r="P147" s="15" t="n">
        <v>0.7618055555555555</v>
      </c>
      <c r="Q147" s="15" t="n">
        <v>0.7819444444444444</v>
      </c>
      <c r="R147" s="15" t="n">
        <v>0.7875</v>
      </c>
      <c r="S147" s="15" t="n">
        <v>0.7902777777777777</v>
      </c>
      <c r="T147" s="15" t="n">
        <v>0.7916666666666666</v>
      </c>
      <c r="U147" s="15" t="n">
        <v>0.7923611111111111</v>
      </c>
      <c r="V147" s="15" t="n">
        <v>0.7854166666666667</v>
      </c>
      <c r="W147" s="15" t="n">
        <v>0.7881944444444444</v>
      </c>
      <c r="X147" s="15" t="n">
        <v>0.7895833333333333</v>
      </c>
      <c r="Y147" s="15" t="n">
        <v>0.7847222222222222</v>
      </c>
      <c r="Z147" s="15" t="n">
        <v>0.7888888888888889</v>
      </c>
      <c r="AA147" s="15" t="n">
        <v>0.7888888888888889</v>
      </c>
      <c r="AB147" s="15" t="n">
        <v>0.7916666666666666</v>
      </c>
      <c r="AC147" s="15" t="n">
        <v>0.7916666666666666</v>
      </c>
      <c r="AD147" s="15" t="n">
        <v>0.7916666666666666</v>
      </c>
      <c r="AE147" s="15" t="n">
        <v>0.7930555555555555</v>
      </c>
      <c r="AF147" s="15" t="n">
        <v>0.7909722222222222</v>
      </c>
      <c r="AG147" s="15" t="n">
        <v>0.7923611111111111</v>
      </c>
      <c r="AH147" s="15" t="n">
        <v>0.7965277777777777</v>
      </c>
      <c r="AI147" s="15" t="n">
        <v>0.8</v>
      </c>
      <c r="AJ147" s="15" t="n">
        <v>0.7965277777777777</v>
      </c>
      <c r="AK147" s="15" t="n">
        <v>0.8</v>
      </c>
      <c r="AL147" s="15" t="n">
        <v>0.8020833333333334</v>
      </c>
      <c r="AM147" s="15" t="n">
        <v>0.79375</v>
      </c>
      <c r="AN147" s="15" t="n">
        <v>0.7951388888888888</v>
      </c>
      <c r="AO147" s="15" t="n">
        <v>0.7979166666666667</v>
      </c>
      <c r="AP147" s="15" t="n">
        <v>0.7958333333333333</v>
      </c>
      <c r="AQ147" s="15" t="n">
        <v>0.8041666666666667</v>
      </c>
      <c r="AR147" s="15" t="n">
        <v>0.8041666666666667</v>
      </c>
      <c r="AS147" s="15" t="n">
        <v>0.8041666666666667</v>
      </c>
      <c r="AT147" s="15" t="n">
        <v>0.8020833333333334</v>
      </c>
      <c r="AU147" s="15" t="n">
        <v>0.8006944444444445</v>
      </c>
      <c r="AV147" s="15" t="n">
        <v>0.7986111111111112</v>
      </c>
      <c r="AW147" s="15" t="n">
        <v>0.8006944444444445</v>
      </c>
      <c r="AX147" s="15" t="n">
        <v>0.8006944444444445</v>
      </c>
    </row>
    <row r="148">
      <c r="A148" s="14" t="n">
        <v>46167</v>
      </c>
      <c r="B148" s="15" t="n">
        <v>0.7923611111111111</v>
      </c>
      <c r="C148" s="15" t="n">
        <v>0.78125</v>
      </c>
      <c r="D148" s="15" t="n">
        <v>0.7888888888888889</v>
      </c>
      <c r="E148" s="15" t="n">
        <v>0.7861111111111111</v>
      </c>
      <c r="F148" s="15" t="n">
        <v>0.7840277777777778</v>
      </c>
      <c r="G148" s="15" t="n">
        <v>0.7888888888888889</v>
      </c>
      <c r="H148" s="15" t="n">
        <v>0.7854166666666667</v>
      </c>
      <c r="I148" s="15" t="n">
        <v>0.7840277777777778</v>
      </c>
      <c r="J148" s="15" t="n">
        <v>0.78125</v>
      </c>
      <c r="K148" s="15" t="n">
        <v>0.7833333333333333</v>
      </c>
      <c r="L148" s="15" t="n">
        <v>0.7854166666666667</v>
      </c>
      <c r="M148" s="15" t="n">
        <v>0.7826388888888889</v>
      </c>
      <c r="N148" s="15" t="n">
        <v>0.78125</v>
      </c>
      <c r="O148" s="15" t="n">
        <v>0.7826388888888889</v>
      </c>
      <c r="P148" s="15" t="n">
        <v>0.7625</v>
      </c>
      <c r="Q148" s="15" t="n">
        <v>0.7819444444444444</v>
      </c>
      <c r="R148" s="15" t="n">
        <v>0.7881944444444444</v>
      </c>
      <c r="S148" s="15" t="n">
        <v>0.7909722222222222</v>
      </c>
      <c r="T148" s="15" t="n">
        <v>0.7923611111111111</v>
      </c>
      <c r="U148" s="15" t="n">
        <v>0.7930555555555555</v>
      </c>
      <c r="V148" s="15" t="n">
        <v>0.7854166666666667</v>
      </c>
      <c r="W148" s="15" t="n">
        <v>0.7881944444444444</v>
      </c>
      <c r="X148" s="15" t="n">
        <v>0.7902777777777777</v>
      </c>
      <c r="Y148" s="15" t="n">
        <v>0.7847222222222222</v>
      </c>
      <c r="Z148" s="15" t="n">
        <v>0.7895833333333333</v>
      </c>
      <c r="AA148" s="15" t="n">
        <v>0.7895833333333333</v>
      </c>
      <c r="AB148" s="15" t="n">
        <v>0.7916666666666666</v>
      </c>
      <c r="AC148" s="15" t="n">
        <v>0.7923611111111111</v>
      </c>
      <c r="AD148" s="15" t="n">
        <v>0.7923611111111111</v>
      </c>
      <c r="AE148" s="15" t="n">
        <v>0.7930555555555555</v>
      </c>
      <c r="AF148" s="15" t="n">
        <v>0.7916666666666666</v>
      </c>
      <c r="AG148" s="15" t="n">
        <v>0.7923611111111111</v>
      </c>
      <c r="AH148" s="15" t="n">
        <v>0.7972222222222223</v>
      </c>
      <c r="AI148" s="15" t="n">
        <v>0.8006944444444445</v>
      </c>
      <c r="AJ148" s="15" t="n">
        <v>0.7965277777777777</v>
      </c>
      <c r="AK148" s="15" t="n">
        <v>0.8006944444444445</v>
      </c>
      <c r="AL148" s="15" t="n">
        <v>0.8027777777777778</v>
      </c>
      <c r="AM148" s="15" t="n">
        <v>0.79375</v>
      </c>
      <c r="AN148" s="15" t="n">
        <v>0.7958333333333333</v>
      </c>
      <c r="AO148" s="15" t="n">
        <v>0.7986111111111112</v>
      </c>
      <c r="AP148" s="15" t="n">
        <v>0.7958333333333333</v>
      </c>
      <c r="AQ148" s="15" t="n">
        <v>0.8048611111111111</v>
      </c>
      <c r="AR148" s="15" t="n">
        <v>0.8048611111111111</v>
      </c>
      <c r="AS148" s="15" t="n">
        <v>0.8048611111111111</v>
      </c>
      <c r="AT148" s="15" t="n">
        <v>0.8027777777777778</v>
      </c>
      <c r="AU148" s="15" t="n">
        <v>0.8006944444444445</v>
      </c>
      <c r="AV148" s="15" t="n">
        <v>0.7993055555555556</v>
      </c>
      <c r="AW148" s="15" t="n">
        <v>0.8013888888888889</v>
      </c>
      <c r="AX148" s="15" t="n">
        <v>0.8013888888888889</v>
      </c>
    </row>
    <row r="149">
      <c r="A149" s="14" t="n">
        <v>46168</v>
      </c>
      <c r="B149" s="15" t="n">
        <v>0.7930555555555555</v>
      </c>
      <c r="C149" s="15" t="n">
        <v>0.7819444444444444</v>
      </c>
      <c r="D149" s="15" t="n">
        <v>0.7895833333333333</v>
      </c>
      <c r="E149" s="15" t="n">
        <v>0.7861111111111111</v>
      </c>
      <c r="F149" s="15" t="n">
        <v>0.7847222222222222</v>
      </c>
      <c r="G149" s="15" t="n">
        <v>0.7895833333333333</v>
      </c>
      <c r="H149" s="15" t="n">
        <v>0.7861111111111111</v>
      </c>
      <c r="I149" s="15" t="n">
        <v>0.7847222222222222</v>
      </c>
      <c r="J149" s="15" t="n">
        <v>0.7819444444444444</v>
      </c>
      <c r="K149" s="15" t="n">
        <v>0.7840277777777778</v>
      </c>
      <c r="L149" s="15" t="n">
        <v>0.7861111111111111</v>
      </c>
      <c r="M149" s="15" t="n">
        <v>0.7833333333333333</v>
      </c>
      <c r="N149" s="15" t="n">
        <v>0.7819444444444444</v>
      </c>
      <c r="O149" s="15" t="n">
        <v>0.7826388888888889</v>
      </c>
      <c r="P149" s="15" t="n">
        <v>0.7625</v>
      </c>
      <c r="Q149" s="15" t="n">
        <v>0.7826388888888889</v>
      </c>
      <c r="R149" s="15" t="n">
        <v>0.7888888888888889</v>
      </c>
      <c r="S149" s="15" t="n">
        <v>0.7916666666666666</v>
      </c>
      <c r="T149" s="15" t="n">
        <v>0.7930555555555555</v>
      </c>
      <c r="U149" s="15" t="n">
        <v>0.7930555555555555</v>
      </c>
      <c r="V149" s="15" t="n">
        <v>0.7861111111111111</v>
      </c>
      <c r="W149" s="15" t="n">
        <v>0.7888888888888889</v>
      </c>
      <c r="X149" s="15" t="n">
        <v>0.7909722222222222</v>
      </c>
      <c r="Y149" s="15" t="n">
        <v>0.7854166666666667</v>
      </c>
      <c r="Z149" s="15" t="n">
        <v>0.7895833333333333</v>
      </c>
      <c r="AA149" s="15" t="n">
        <v>0.7902777777777777</v>
      </c>
      <c r="AB149" s="15" t="n">
        <v>0.7923611111111111</v>
      </c>
      <c r="AC149" s="15" t="n">
        <v>0.7930555555555555</v>
      </c>
      <c r="AD149" s="15" t="n">
        <v>0.7930555555555555</v>
      </c>
      <c r="AE149" s="15" t="n">
        <v>0.79375</v>
      </c>
      <c r="AF149" s="15" t="n">
        <v>0.7916666666666666</v>
      </c>
      <c r="AG149" s="15" t="n">
        <v>0.7930555555555555</v>
      </c>
      <c r="AH149" s="15" t="n">
        <v>0.7979166666666667</v>
      </c>
      <c r="AI149" s="15" t="n">
        <v>0.8013888888888889</v>
      </c>
      <c r="AJ149" s="15" t="n">
        <v>0.7972222222222223</v>
      </c>
      <c r="AK149" s="15" t="n">
        <v>0.8006944444444445</v>
      </c>
      <c r="AL149" s="15" t="n">
        <v>0.8034722222222223</v>
      </c>
      <c r="AM149" s="15" t="n">
        <v>0.7944444444444444</v>
      </c>
      <c r="AN149" s="15" t="n">
        <v>0.7965277777777777</v>
      </c>
      <c r="AO149" s="15" t="n">
        <v>0.7993055555555556</v>
      </c>
      <c r="AP149" s="15" t="n">
        <v>0.7965277777777777</v>
      </c>
      <c r="AQ149" s="15" t="n">
        <v>0.8055555555555556</v>
      </c>
      <c r="AR149" s="15" t="n">
        <v>0.8048611111111111</v>
      </c>
      <c r="AS149" s="15" t="n">
        <v>0.8055555555555556</v>
      </c>
      <c r="AT149" s="15" t="n">
        <v>0.8027777777777778</v>
      </c>
      <c r="AU149" s="15" t="n">
        <v>0.8013888888888889</v>
      </c>
      <c r="AV149" s="15" t="n">
        <v>0.8</v>
      </c>
      <c r="AW149" s="15" t="n">
        <v>0.8013888888888889</v>
      </c>
      <c r="AX149" s="15" t="n">
        <v>0.8013888888888889</v>
      </c>
    </row>
    <row r="150">
      <c r="A150" s="14" t="n">
        <v>46169</v>
      </c>
      <c r="B150" s="15" t="n">
        <v>0.79375</v>
      </c>
      <c r="C150" s="15" t="n">
        <v>0.7826388888888889</v>
      </c>
      <c r="D150" s="15" t="n">
        <v>0.7902777777777777</v>
      </c>
      <c r="E150" s="15" t="n">
        <v>0.7868055555555555</v>
      </c>
      <c r="F150" s="15" t="n">
        <v>0.7847222222222222</v>
      </c>
      <c r="G150" s="15" t="n">
        <v>0.7895833333333333</v>
      </c>
      <c r="H150" s="15" t="n">
        <v>0.7861111111111111</v>
      </c>
      <c r="I150" s="15" t="n">
        <v>0.7854166666666667</v>
      </c>
      <c r="J150" s="15" t="n">
        <v>0.7826388888888889</v>
      </c>
      <c r="K150" s="15" t="n">
        <v>0.7847222222222222</v>
      </c>
      <c r="L150" s="15" t="n">
        <v>0.7868055555555555</v>
      </c>
      <c r="M150" s="15" t="n">
        <v>0.7840277777777778</v>
      </c>
      <c r="N150" s="15" t="n">
        <v>0.7819444444444444</v>
      </c>
      <c r="O150" s="15" t="n">
        <v>0.7833333333333333</v>
      </c>
      <c r="P150" s="15" t="n">
        <v>0.7631944444444444</v>
      </c>
      <c r="Q150" s="15" t="n">
        <v>0.7833333333333333</v>
      </c>
      <c r="R150" s="15" t="n">
        <v>0.7895833333333333</v>
      </c>
      <c r="S150" s="15" t="n">
        <v>0.7923611111111111</v>
      </c>
      <c r="T150" s="15" t="n">
        <v>0.79375</v>
      </c>
      <c r="U150" s="15" t="n">
        <v>0.79375</v>
      </c>
      <c r="V150" s="15" t="n">
        <v>0.7868055555555555</v>
      </c>
      <c r="W150" s="15" t="n">
        <v>0.7895833333333333</v>
      </c>
      <c r="X150" s="15" t="n">
        <v>0.7909722222222222</v>
      </c>
      <c r="Y150" s="15" t="n">
        <v>0.7861111111111111</v>
      </c>
      <c r="Z150" s="15" t="n">
        <v>0.7902777777777777</v>
      </c>
      <c r="AA150" s="15" t="n">
        <v>0.7909722222222222</v>
      </c>
      <c r="AB150" s="15" t="n">
        <v>0.7930555555555555</v>
      </c>
      <c r="AC150" s="15" t="n">
        <v>0.7930555555555555</v>
      </c>
      <c r="AD150" s="15" t="n">
        <v>0.79375</v>
      </c>
      <c r="AE150" s="15" t="n">
        <v>0.7944444444444444</v>
      </c>
      <c r="AF150" s="15" t="n">
        <v>0.7923611111111111</v>
      </c>
      <c r="AG150" s="15" t="n">
        <v>0.79375</v>
      </c>
      <c r="AH150" s="15" t="n">
        <v>0.7986111111111112</v>
      </c>
      <c r="AI150" s="15" t="n">
        <v>0.8013888888888889</v>
      </c>
      <c r="AJ150" s="15" t="n">
        <v>0.7979166666666667</v>
      </c>
      <c r="AK150" s="15" t="n">
        <v>0.8013888888888889</v>
      </c>
      <c r="AL150" s="15" t="n">
        <v>0.8034722222222223</v>
      </c>
      <c r="AM150" s="15" t="n">
        <v>0.7951388888888888</v>
      </c>
      <c r="AN150" s="15" t="n">
        <v>0.7965277777777777</v>
      </c>
      <c r="AO150" s="15" t="n">
        <v>0.7993055555555556</v>
      </c>
      <c r="AP150" s="15" t="n">
        <v>0.7972222222222223</v>
      </c>
      <c r="AQ150" s="15" t="n">
        <v>0.8055555555555556</v>
      </c>
      <c r="AR150" s="15" t="n">
        <v>0.8055555555555556</v>
      </c>
      <c r="AS150" s="15" t="n">
        <v>0.8055555555555556</v>
      </c>
      <c r="AT150" s="15" t="n">
        <v>0.8034722222222223</v>
      </c>
      <c r="AU150" s="15" t="n">
        <v>0.8020833333333334</v>
      </c>
      <c r="AV150" s="15" t="n">
        <v>0.8</v>
      </c>
      <c r="AW150" s="15" t="n">
        <v>0.8020833333333334</v>
      </c>
      <c r="AX150" s="15" t="n">
        <v>0.8020833333333334</v>
      </c>
    </row>
    <row r="151">
      <c r="A151" s="14" t="n">
        <v>46170</v>
      </c>
      <c r="B151" s="15" t="n">
        <v>0.7944444444444444</v>
      </c>
      <c r="C151" s="15" t="n">
        <v>0.7833333333333333</v>
      </c>
      <c r="D151" s="15" t="n">
        <v>0.7909722222222222</v>
      </c>
      <c r="E151" s="15" t="n">
        <v>0.7875</v>
      </c>
      <c r="F151" s="15" t="n">
        <v>0.7854166666666667</v>
      </c>
      <c r="G151" s="15" t="n">
        <v>0.7902777777777777</v>
      </c>
      <c r="H151" s="15" t="n">
        <v>0.7868055555555555</v>
      </c>
      <c r="I151" s="15" t="n">
        <v>0.7854166666666667</v>
      </c>
      <c r="J151" s="15" t="n">
        <v>0.7826388888888889</v>
      </c>
      <c r="K151" s="15" t="n">
        <v>0.7847222222222222</v>
      </c>
      <c r="L151" s="15" t="n">
        <v>0.7868055555555555</v>
      </c>
      <c r="M151" s="15" t="n">
        <v>0.7840277777777778</v>
      </c>
      <c r="N151" s="15" t="n">
        <v>0.7826388888888889</v>
      </c>
      <c r="O151" s="15" t="n">
        <v>0.7840277777777778</v>
      </c>
      <c r="P151" s="15" t="n">
        <v>0.7631944444444444</v>
      </c>
      <c r="Q151" s="15" t="n">
        <v>0.7833333333333333</v>
      </c>
      <c r="R151" s="15" t="n">
        <v>0.7895833333333333</v>
      </c>
      <c r="S151" s="15" t="n">
        <v>0.7923611111111111</v>
      </c>
      <c r="T151" s="15" t="n">
        <v>0.79375</v>
      </c>
      <c r="U151" s="15" t="n">
        <v>0.7944444444444444</v>
      </c>
      <c r="V151" s="15" t="n">
        <v>0.7868055555555555</v>
      </c>
      <c r="W151" s="15" t="n">
        <v>0.7895833333333333</v>
      </c>
      <c r="X151" s="15" t="n">
        <v>0.7916666666666666</v>
      </c>
      <c r="Y151" s="15" t="n">
        <v>0.7861111111111111</v>
      </c>
      <c r="Z151" s="15" t="n">
        <v>0.7909722222222222</v>
      </c>
      <c r="AA151" s="15" t="n">
        <v>0.7909722222222222</v>
      </c>
      <c r="AB151" s="15" t="n">
        <v>0.7930555555555555</v>
      </c>
      <c r="AC151" s="15" t="n">
        <v>0.79375</v>
      </c>
      <c r="AD151" s="15" t="n">
        <v>0.79375</v>
      </c>
      <c r="AE151" s="15" t="n">
        <v>0.7944444444444444</v>
      </c>
      <c r="AF151" s="15" t="n">
        <v>0.7930555555555555</v>
      </c>
      <c r="AG151" s="15" t="n">
        <v>0.79375</v>
      </c>
      <c r="AH151" s="15" t="n">
        <v>0.7986111111111112</v>
      </c>
      <c r="AI151" s="15" t="n">
        <v>0.8020833333333334</v>
      </c>
      <c r="AJ151" s="15" t="n">
        <v>0.7979166666666667</v>
      </c>
      <c r="AK151" s="15" t="n">
        <v>0.8020833333333334</v>
      </c>
      <c r="AL151" s="15" t="n">
        <v>0.8041666666666667</v>
      </c>
      <c r="AM151" s="15" t="n">
        <v>0.7951388888888888</v>
      </c>
      <c r="AN151" s="15" t="n">
        <v>0.7972222222222223</v>
      </c>
      <c r="AO151" s="15" t="n">
        <v>0.8</v>
      </c>
      <c r="AP151" s="15" t="n">
        <v>0.7972222222222223</v>
      </c>
      <c r="AQ151" s="15" t="n">
        <v>0.80625</v>
      </c>
      <c r="AR151" s="15" t="n">
        <v>0.8055555555555556</v>
      </c>
      <c r="AS151" s="15" t="n">
        <v>0.80625</v>
      </c>
      <c r="AT151" s="15" t="n">
        <v>0.8041666666666667</v>
      </c>
      <c r="AU151" s="15" t="n">
        <v>0.8020833333333334</v>
      </c>
      <c r="AV151" s="15" t="n">
        <v>0.8006944444444445</v>
      </c>
      <c r="AW151" s="15" t="n">
        <v>0.8027777777777778</v>
      </c>
      <c r="AX151" s="15" t="n">
        <v>0.8020833333333334</v>
      </c>
    </row>
    <row r="152">
      <c r="A152" s="14" t="n">
        <v>46171</v>
      </c>
      <c r="B152" s="15" t="n">
        <v>0.7951388888888888</v>
      </c>
      <c r="C152" s="15" t="n">
        <v>0.7833333333333333</v>
      </c>
      <c r="D152" s="15" t="n">
        <v>0.7916666666666666</v>
      </c>
      <c r="E152" s="15" t="n">
        <v>0.7881944444444444</v>
      </c>
      <c r="F152" s="15" t="n">
        <v>0.7861111111111111</v>
      </c>
      <c r="G152" s="15" t="n">
        <v>0.7909722222222222</v>
      </c>
      <c r="H152" s="15" t="n">
        <v>0.7875</v>
      </c>
      <c r="I152" s="15" t="n">
        <v>0.7861111111111111</v>
      </c>
      <c r="J152" s="15" t="n">
        <v>0.7833333333333333</v>
      </c>
      <c r="K152" s="15" t="n">
        <v>0.7854166666666667</v>
      </c>
      <c r="L152" s="15" t="n">
        <v>0.7875</v>
      </c>
      <c r="M152" s="15" t="n">
        <v>0.7847222222222222</v>
      </c>
      <c r="N152" s="15" t="n">
        <v>0.7833333333333333</v>
      </c>
      <c r="O152" s="15" t="n">
        <v>0.7840277777777778</v>
      </c>
      <c r="P152" s="15" t="n">
        <v>0.7638888888888888</v>
      </c>
      <c r="Q152" s="15" t="n">
        <v>0.7840277777777778</v>
      </c>
      <c r="R152" s="15" t="n">
        <v>0.7902777777777777</v>
      </c>
      <c r="S152" s="15" t="n">
        <v>0.7930555555555555</v>
      </c>
      <c r="T152" s="15" t="n">
        <v>0.7944444444444444</v>
      </c>
      <c r="U152" s="15" t="n">
        <v>0.7944444444444444</v>
      </c>
      <c r="V152" s="15" t="n">
        <v>0.7875</v>
      </c>
      <c r="W152" s="15" t="n">
        <v>0.7902777777777777</v>
      </c>
      <c r="X152" s="15" t="n">
        <v>0.7923611111111111</v>
      </c>
      <c r="Y152" s="15" t="n">
        <v>0.7868055555555555</v>
      </c>
      <c r="Z152" s="15" t="n">
        <v>0.7909722222222222</v>
      </c>
      <c r="AA152" s="15" t="n">
        <v>0.7916666666666666</v>
      </c>
      <c r="AB152" s="15" t="n">
        <v>0.79375</v>
      </c>
      <c r="AC152" s="15" t="n">
        <v>0.7944444444444444</v>
      </c>
      <c r="AD152" s="15" t="n">
        <v>0.7944444444444444</v>
      </c>
      <c r="AE152" s="15" t="n">
        <v>0.7951388888888888</v>
      </c>
      <c r="AF152" s="15" t="n">
        <v>0.7930555555555555</v>
      </c>
      <c r="AG152" s="15" t="n">
        <v>0.7944444444444444</v>
      </c>
      <c r="AH152" s="15" t="n">
        <v>0.7993055555555556</v>
      </c>
      <c r="AI152" s="15" t="n">
        <v>0.8027777777777778</v>
      </c>
      <c r="AJ152" s="15" t="n">
        <v>0.7986111111111112</v>
      </c>
      <c r="AK152" s="15" t="n">
        <v>0.8020833333333334</v>
      </c>
      <c r="AL152" s="15" t="n">
        <v>0.8048611111111111</v>
      </c>
      <c r="AM152" s="15" t="n">
        <v>0.7958333333333333</v>
      </c>
      <c r="AN152" s="15" t="n">
        <v>0.7979166666666667</v>
      </c>
      <c r="AO152" s="15" t="n">
        <v>0.8006944444444445</v>
      </c>
      <c r="AP152" s="15" t="n">
        <v>0.7979166666666667</v>
      </c>
      <c r="AQ152" s="15" t="n">
        <v>0.80625</v>
      </c>
      <c r="AR152" s="15" t="n">
        <v>0.80625</v>
      </c>
      <c r="AS152" s="15" t="n">
        <v>0.8069444444444445</v>
      </c>
      <c r="AT152" s="15" t="n">
        <v>0.8041666666666667</v>
      </c>
      <c r="AU152" s="15" t="n">
        <v>0.8027777777777778</v>
      </c>
      <c r="AV152" s="15" t="n">
        <v>0.8006944444444445</v>
      </c>
      <c r="AW152" s="15" t="n">
        <v>0.8027777777777778</v>
      </c>
      <c r="AX152" s="15" t="n">
        <v>0.8027777777777778</v>
      </c>
    </row>
    <row r="153">
      <c r="A153" s="14" t="n">
        <v>46172</v>
      </c>
      <c r="B153" s="15" t="n">
        <v>0.7951388888888888</v>
      </c>
      <c r="C153" s="15" t="n">
        <v>0.7840277777777778</v>
      </c>
      <c r="D153" s="15" t="n">
        <v>0.7923611111111111</v>
      </c>
      <c r="E153" s="15" t="n">
        <v>0.7888888888888889</v>
      </c>
      <c r="F153" s="15" t="n">
        <v>0.7868055555555555</v>
      </c>
      <c r="G153" s="15" t="n">
        <v>0.7916666666666666</v>
      </c>
      <c r="H153" s="15" t="n">
        <v>0.7881944444444444</v>
      </c>
      <c r="I153" s="15" t="n">
        <v>0.7868055555555555</v>
      </c>
      <c r="J153" s="15" t="n">
        <v>0.7840277777777778</v>
      </c>
      <c r="K153" s="15" t="n">
        <v>0.7861111111111111</v>
      </c>
      <c r="L153" s="15" t="n">
        <v>0.7881944444444444</v>
      </c>
      <c r="M153" s="15" t="n">
        <v>0.7854166666666667</v>
      </c>
      <c r="N153" s="15" t="n">
        <v>0.7833333333333333</v>
      </c>
      <c r="O153" s="15" t="n">
        <v>0.7847222222222222</v>
      </c>
      <c r="P153" s="15" t="n">
        <v>0.7638888888888888</v>
      </c>
      <c r="Q153" s="15" t="n">
        <v>0.7847222222222222</v>
      </c>
      <c r="R153" s="15" t="n">
        <v>0.7909722222222222</v>
      </c>
      <c r="S153" s="15" t="n">
        <v>0.79375</v>
      </c>
      <c r="T153" s="15" t="n">
        <v>0.7951388888888888</v>
      </c>
      <c r="U153" s="15" t="n">
        <v>0.7951388888888888</v>
      </c>
      <c r="V153" s="15" t="n">
        <v>0.7881944444444444</v>
      </c>
      <c r="W153" s="15" t="n">
        <v>0.7909722222222222</v>
      </c>
      <c r="X153" s="15" t="n">
        <v>0.7923611111111111</v>
      </c>
      <c r="Y153" s="15" t="n">
        <v>0.7875</v>
      </c>
      <c r="Z153" s="15" t="n">
        <v>0.7916666666666666</v>
      </c>
      <c r="AA153" s="15" t="n">
        <v>0.7923611111111111</v>
      </c>
      <c r="AB153" s="15" t="n">
        <v>0.7944444444444444</v>
      </c>
      <c r="AC153" s="15" t="n">
        <v>0.7944444444444444</v>
      </c>
      <c r="AD153" s="15" t="n">
        <v>0.7951388888888888</v>
      </c>
      <c r="AE153" s="15" t="n">
        <v>0.7958333333333333</v>
      </c>
      <c r="AF153" s="15" t="n">
        <v>0.79375</v>
      </c>
      <c r="AG153" s="15" t="n">
        <v>0.7951388888888888</v>
      </c>
      <c r="AH153" s="15" t="n">
        <v>0.8</v>
      </c>
      <c r="AI153" s="15" t="n">
        <v>0.8027777777777778</v>
      </c>
      <c r="AJ153" s="15" t="n">
        <v>0.7993055555555556</v>
      </c>
      <c r="AK153" s="15" t="n">
        <v>0.8027777777777778</v>
      </c>
      <c r="AL153" s="15" t="n">
        <v>0.8048611111111111</v>
      </c>
      <c r="AM153" s="15" t="n">
        <v>0.7965277777777777</v>
      </c>
      <c r="AN153" s="15" t="n">
        <v>0.7979166666666667</v>
      </c>
      <c r="AO153" s="15" t="n">
        <v>0.8006944444444445</v>
      </c>
      <c r="AP153" s="15" t="n">
        <v>0.7979166666666667</v>
      </c>
      <c r="AQ153" s="15" t="n">
        <v>0.8069444444444445</v>
      </c>
      <c r="AR153" s="15" t="n">
        <v>0.8069444444444445</v>
      </c>
      <c r="AS153" s="15" t="n">
        <v>0.8069444444444445</v>
      </c>
      <c r="AT153" s="15" t="n">
        <v>0.8048611111111111</v>
      </c>
      <c r="AU153" s="15" t="n">
        <v>0.8027777777777778</v>
      </c>
      <c r="AV153" s="15" t="n">
        <v>0.8013888888888889</v>
      </c>
      <c r="AW153" s="15" t="n">
        <v>0.8034722222222223</v>
      </c>
      <c r="AX153" s="15" t="n">
        <v>0.8027777777777778</v>
      </c>
    </row>
    <row r="154">
      <c r="A154" s="14" t="n">
        <v>46173</v>
      </c>
      <c r="B154" s="15" t="n">
        <v>0.7958333333333333</v>
      </c>
      <c r="C154" s="15" t="n">
        <v>0.7847222222222222</v>
      </c>
      <c r="D154" s="15" t="n">
        <v>0.7923611111111111</v>
      </c>
      <c r="E154" s="15" t="n">
        <v>0.7888888888888889</v>
      </c>
      <c r="F154" s="15" t="n">
        <v>0.7868055555555555</v>
      </c>
      <c r="G154" s="15" t="n">
        <v>0.7916666666666666</v>
      </c>
      <c r="H154" s="15" t="n">
        <v>0.7881944444444444</v>
      </c>
      <c r="I154" s="15" t="n">
        <v>0.7868055555555555</v>
      </c>
      <c r="J154" s="15" t="n">
        <v>0.7847222222222222</v>
      </c>
      <c r="K154" s="15" t="n">
        <v>0.7861111111111111</v>
      </c>
      <c r="L154" s="15" t="n">
        <v>0.7881944444444444</v>
      </c>
      <c r="M154" s="15" t="n">
        <v>0.7854166666666667</v>
      </c>
      <c r="N154" s="15" t="n">
        <v>0.7840277777777778</v>
      </c>
      <c r="O154" s="15" t="n">
        <v>0.7854166666666667</v>
      </c>
      <c r="P154" s="15" t="n">
        <v>0.7645833333333333</v>
      </c>
      <c r="Q154" s="15" t="n">
        <v>0.7847222222222222</v>
      </c>
      <c r="R154" s="15" t="n">
        <v>0.7916666666666666</v>
      </c>
      <c r="S154" s="15" t="n">
        <v>0.79375</v>
      </c>
      <c r="T154" s="15" t="n">
        <v>0.7951388888888888</v>
      </c>
      <c r="U154" s="15" t="n">
        <v>0.7958333333333333</v>
      </c>
      <c r="V154" s="15" t="n">
        <v>0.7881944444444444</v>
      </c>
      <c r="W154" s="15" t="n">
        <v>0.7916666666666666</v>
      </c>
      <c r="X154" s="15" t="n">
        <v>0.7930555555555555</v>
      </c>
      <c r="Y154" s="15" t="n">
        <v>0.7875</v>
      </c>
      <c r="Z154" s="15" t="n">
        <v>0.7923611111111111</v>
      </c>
      <c r="AA154" s="15" t="n">
        <v>0.7923611111111111</v>
      </c>
      <c r="AB154" s="15" t="n">
        <v>0.7944444444444444</v>
      </c>
      <c r="AC154" s="15" t="n">
        <v>0.7951388888888888</v>
      </c>
      <c r="AD154" s="15" t="n">
        <v>0.7951388888888888</v>
      </c>
      <c r="AE154" s="15" t="n">
        <v>0.7958333333333333</v>
      </c>
      <c r="AF154" s="15" t="n">
        <v>0.7944444444444444</v>
      </c>
      <c r="AG154" s="15" t="n">
        <v>0.7951388888888888</v>
      </c>
      <c r="AH154" s="15" t="n">
        <v>0.8</v>
      </c>
      <c r="AI154" s="15" t="n">
        <v>0.8034722222222223</v>
      </c>
      <c r="AJ154" s="15" t="n">
        <v>0.7993055555555556</v>
      </c>
      <c r="AK154" s="15" t="n">
        <v>0.8034722222222223</v>
      </c>
      <c r="AL154" s="15" t="n">
        <v>0.8055555555555556</v>
      </c>
      <c r="AM154" s="15" t="n">
        <v>0.7965277777777777</v>
      </c>
      <c r="AN154" s="15" t="n">
        <v>0.7986111111111112</v>
      </c>
      <c r="AO154" s="15" t="n">
        <v>0.8013888888888889</v>
      </c>
      <c r="AP154" s="15" t="n">
        <v>0.7986111111111112</v>
      </c>
      <c r="AQ154" s="15" t="n">
        <v>0.8076388888888889</v>
      </c>
      <c r="AR154" s="15" t="n">
        <v>0.8069444444444445</v>
      </c>
      <c r="AS154" s="15" t="n">
        <v>0.8076388888888889</v>
      </c>
      <c r="AT154" s="15" t="n">
        <v>0.8055555555555556</v>
      </c>
      <c r="AU154" s="15" t="n">
        <v>0.8034722222222223</v>
      </c>
      <c r="AV154" s="15" t="n">
        <v>0.8020833333333334</v>
      </c>
      <c r="AW154" s="15" t="n">
        <v>0.8034722222222223</v>
      </c>
      <c r="AX154" s="15" t="n">
        <v>0.8034722222222223</v>
      </c>
    </row>
    <row r="155">
      <c r="A155" s="14" t="n">
        <v>46174</v>
      </c>
      <c r="B155" s="15" t="n">
        <v>0.7965277777777777</v>
      </c>
      <c r="C155" s="15" t="n">
        <v>0.7854166666666667</v>
      </c>
      <c r="D155" s="15" t="n">
        <v>0.7930555555555555</v>
      </c>
      <c r="E155" s="15" t="n">
        <v>0.7895833333333333</v>
      </c>
      <c r="F155" s="15" t="n">
        <v>0.7875</v>
      </c>
      <c r="G155" s="15" t="n">
        <v>0.7923611111111111</v>
      </c>
      <c r="H155" s="15" t="n">
        <v>0.7888888888888889</v>
      </c>
      <c r="I155" s="15" t="n">
        <v>0.7875</v>
      </c>
      <c r="J155" s="15" t="n">
        <v>0.7847222222222222</v>
      </c>
      <c r="K155" s="15" t="n">
        <v>0.7868055555555555</v>
      </c>
      <c r="L155" s="15" t="n">
        <v>0.7888888888888889</v>
      </c>
      <c r="M155" s="15" t="n">
        <v>0.7861111111111111</v>
      </c>
      <c r="N155" s="15" t="n">
        <v>0.7847222222222222</v>
      </c>
      <c r="O155" s="15" t="n">
        <v>0.7854166666666667</v>
      </c>
      <c r="P155" s="15" t="n">
        <v>0.7645833333333333</v>
      </c>
      <c r="Q155" s="15" t="n">
        <v>0.7854166666666667</v>
      </c>
      <c r="R155" s="15" t="n">
        <v>0.7916666666666666</v>
      </c>
      <c r="S155" s="15" t="n">
        <v>0.7944444444444444</v>
      </c>
      <c r="T155" s="15" t="n">
        <v>0.7958333333333333</v>
      </c>
      <c r="U155" s="15" t="n">
        <v>0.7958333333333333</v>
      </c>
      <c r="V155" s="15" t="n">
        <v>0.7888888888888889</v>
      </c>
      <c r="W155" s="15" t="n">
        <v>0.7916666666666666</v>
      </c>
      <c r="X155" s="15" t="n">
        <v>0.79375</v>
      </c>
      <c r="Y155" s="15" t="n">
        <v>0.7881944444444444</v>
      </c>
      <c r="Z155" s="15" t="n">
        <v>0.7923611111111111</v>
      </c>
      <c r="AA155" s="15" t="n">
        <v>0.7930555555555555</v>
      </c>
      <c r="AB155" s="15" t="n">
        <v>0.7951388888888888</v>
      </c>
      <c r="AC155" s="15" t="n">
        <v>0.7958333333333333</v>
      </c>
      <c r="AD155" s="15" t="n">
        <v>0.7958333333333333</v>
      </c>
      <c r="AE155" s="15" t="n">
        <v>0.7965277777777777</v>
      </c>
      <c r="AF155" s="15" t="n">
        <v>0.7944444444444444</v>
      </c>
      <c r="AG155" s="15" t="n">
        <v>0.7958333333333333</v>
      </c>
      <c r="AH155" s="15" t="n">
        <v>0.8006944444444445</v>
      </c>
      <c r="AI155" s="15" t="n">
        <v>0.8041666666666667</v>
      </c>
      <c r="AJ155" s="15" t="n">
        <v>0.8</v>
      </c>
      <c r="AK155" s="15" t="n">
        <v>0.8034722222222223</v>
      </c>
      <c r="AL155" s="15" t="n">
        <v>0.80625</v>
      </c>
      <c r="AM155" s="15" t="n">
        <v>0.7972222222222223</v>
      </c>
      <c r="AN155" s="15" t="n">
        <v>0.7993055555555556</v>
      </c>
      <c r="AO155" s="15" t="n">
        <v>0.8013888888888889</v>
      </c>
      <c r="AP155" s="15" t="n">
        <v>0.7993055555555556</v>
      </c>
      <c r="AQ155" s="15" t="n">
        <v>0.8076388888888889</v>
      </c>
      <c r="AR155" s="15" t="n">
        <v>0.8076388888888889</v>
      </c>
      <c r="AS155" s="15" t="n">
        <v>0.8076388888888889</v>
      </c>
      <c r="AT155" s="15" t="n">
        <v>0.8055555555555556</v>
      </c>
      <c r="AU155" s="15" t="n">
        <v>0.8041666666666667</v>
      </c>
      <c r="AV155" s="15" t="n">
        <v>0.8020833333333334</v>
      </c>
      <c r="AW155" s="15" t="n">
        <v>0.8041666666666667</v>
      </c>
      <c r="AX155" s="15" t="n">
        <v>0.8034722222222223</v>
      </c>
    </row>
    <row r="156">
      <c r="A156" s="14" t="n">
        <v>46175</v>
      </c>
      <c r="B156" s="15" t="n">
        <v>0.7972222222222223</v>
      </c>
      <c r="C156" s="15" t="n">
        <v>0.7861111111111111</v>
      </c>
      <c r="D156" s="15" t="n">
        <v>0.79375</v>
      </c>
      <c r="E156" s="15" t="n">
        <v>0.7902777777777777</v>
      </c>
      <c r="F156" s="15" t="n">
        <v>0.7881944444444444</v>
      </c>
      <c r="G156" s="15" t="n">
        <v>0.7930555555555555</v>
      </c>
      <c r="H156" s="15" t="n">
        <v>0.7895833333333333</v>
      </c>
      <c r="I156" s="15" t="n">
        <v>0.7881944444444444</v>
      </c>
      <c r="J156" s="15" t="n">
        <v>0.7854166666666667</v>
      </c>
      <c r="K156" s="15" t="n">
        <v>0.7875</v>
      </c>
      <c r="L156" s="15" t="n">
        <v>0.7895833333333333</v>
      </c>
      <c r="M156" s="15" t="n">
        <v>0.7868055555555555</v>
      </c>
      <c r="N156" s="15" t="n">
        <v>0.7847222222222222</v>
      </c>
      <c r="O156" s="15" t="n">
        <v>0.7861111111111111</v>
      </c>
      <c r="P156" s="15" t="n">
        <v>0.7652777777777777</v>
      </c>
      <c r="Q156" s="15" t="n">
        <v>0.7861111111111111</v>
      </c>
      <c r="R156" s="15" t="n">
        <v>0.7923611111111111</v>
      </c>
      <c r="S156" s="15" t="n">
        <v>0.7951388888888888</v>
      </c>
      <c r="T156" s="15" t="n">
        <v>0.7965277777777777</v>
      </c>
      <c r="U156" s="15" t="n">
        <v>0.7965277777777777</v>
      </c>
      <c r="V156" s="15" t="n">
        <v>0.7895833333333333</v>
      </c>
      <c r="W156" s="15" t="n">
        <v>0.7923611111111111</v>
      </c>
      <c r="X156" s="15" t="n">
        <v>0.79375</v>
      </c>
      <c r="Y156" s="15" t="n">
        <v>0.7881944444444444</v>
      </c>
      <c r="Z156" s="15" t="n">
        <v>0.7930555555555555</v>
      </c>
      <c r="AA156" s="15" t="n">
        <v>0.7930555555555555</v>
      </c>
      <c r="AB156" s="15" t="n">
        <v>0.7958333333333333</v>
      </c>
      <c r="AC156" s="15" t="n">
        <v>0.7958333333333333</v>
      </c>
      <c r="AD156" s="15" t="n">
        <v>0.7958333333333333</v>
      </c>
      <c r="AE156" s="15" t="n">
        <v>0.7972222222222223</v>
      </c>
      <c r="AF156" s="15" t="n">
        <v>0.7951388888888888</v>
      </c>
      <c r="AG156" s="15" t="n">
        <v>0.7958333333333333</v>
      </c>
      <c r="AH156" s="15" t="n">
        <v>0.8013888888888889</v>
      </c>
      <c r="AI156" s="15" t="n">
        <v>0.8041666666666667</v>
      </c>
      <c r="AJ156" s="15" t="n">
        <v>0.8006944444444445</v>
      </c>
      <c r="AK156" s="15" t="n">
        <v>0.8041666666666667</v>
      </c>
      <c r="AL156" s="15" t="n">
        <v>0.80625</v>
      </c>
      <c r="AM156" s="15" t="n">
        <v>0.7979166666666667</v>
      </c>
      <c r="AN156" s="15" t="n">
        <v>0.7993055555555556</v>
      </c>
      <c r="AO156" s="15" t="n">
        <v>0.8020833333333334</v>
      </c>
      <c r="AP156" s="15" t="n">
        <v>0.7993055555555556</v>
      </c>
      <c r="AQ156" s="15" t="n">
        <v>0.8083333333333333</v>
      </c>
      <c r="AR156" s="15" t="n">
        <v>0.8076388888888889</v>
      </c>
      <c r="AS156" s="15" t="n">
        <v>0.8083333333333333</v>
      </c>
      <c r="AT156" s="15" t="n">
        <v>0.80625</v>
      </c>
      <c r="AU156" s="15" t="n">
        <v>0.8041666666666667</v>
      </c>
      <c r="AV156" s="15" t="n">
        <v>0.8027777777777778</v>
      </c>
      <c r="AW156" s="15" t="n">
        <v>0.8041666666666667</v>
      </c>
      <c r="AX156" s="15" t="n">
        <v>0.8041666666666667</v>
      </c>
    </row>
    <row r="157">
      <c r="A157" s="14" t="n">
        <v>46176</v>
      </c>
      <c r="B157" s="15" t="n">
        <v>0.7979166666666667</v>
      </c>
      <c r="C157" s="15" t="n">
        <v>0.7868055555555555</v>
      </c>
      <c r="D157" s="15" t="n">
        <v>0.7944444444444444</v>
      </c>
      <c r="E157" s="15" t="n">
        <v>0.7902777777777777</v>
      </c>
      <c r="F157" s="15" t="n">
        <v>0.7881944444444444</v>
      </c>
      <c r="G157" s="15" t="n">
        <v>0.79375</v>
      </c>
      <c r="H157" s="15" t="n">
        <v>0.7895833333333333</v>
      </c>
      <c r="I157" s="15" t="n">
        <v>0.7881944444444444</v>
      </c>
      <c r="J157" s="15" t="n">
        <v>0.7854166666666667</v>
      </c>
      <c r="K157" s="15" t="n">
        <v>0.7875</v>
      </c>
      <c r="L157" s="15" t="n">
        <v>0.7895833333333333</v>
      </c>
      <c r="M157" s="15" t="n">
        <v>0.7868055555555555</v>
      </c>
      <c r="N157" s="15" t="n">
        <v>0.7854166666666667</v>
      </c>
      <c r="O157" s="15" t="n">
        <v>0.7861111111111111</v>
      </c>
      <c r="P157" s="15" t="n">
        <v>0.7652777777777777</v>
      </c>
      <c r="Q157" s="15" t="n">
        <v>0.7861111111111111</v>
      </c>
      <c r="R157" s="15" t="n">
        <v>0.7930555555555555</v>
      </c>
      <c r="S157" s="15" t="n">
        <v>0.7951388888888888</v>
      </c>
      <c r="T157" s="15" t="n">
        <v>0.7965277777777777</v>
      </c>
      <c r="U157" s="15" t="n">
        <v>0.7972222222222223</v>
      </c>
      <c r="V157" s="15" t="n">
        <v>0.7895833333333333</v>
      </c>
      <c r="W157" s="15" t="n">
        <v>0.7923611111111111</v>
      </c>
      <c r="X157" s="15" t="n">
        <v>0.7944444444444444</v>
      </c>
      <c r="Y157" s="15" t="n">
        <v>0.7888888888888889</v>
      </c>
      <c r="Z157" s="15" t="n">
        <v>0.7930555555555555</v>
      </c>
      <c r="AA157" s="15" t="n">
        <v>0.79375</v>
      </c>
      <c r="AB157" s="15" t="n">
        <v>0.7958333333333333</v>
      </c>
      <c r="AC157" s="15" t="n">
        <v>0.7965277777777777</v>
      </c>
      <c r="AD157" s="15" t="n">
        <v>0.7965277777777777</v>
      </c>
      <c r="AE157" s="15" t="n">
        <v>0.7972222222222223</v>
      </c>
      <c r="AF157" s="15" t="n">
        <v>0.7958333333333333</v>
      </c>
      <c r="AG157" s="15" t="n">
        <v>0.7965277777777777</v>
      </c>
      <c r="AH157" s="15" t="n">
        <v>0.8013888888888889</v>
      </c>
      <c r="AI157" s="15" t="n">
        <v>0.8048611111111111</v>
      </c>
      <c r="AJ157" s="15" t="n">
        <v>0.8006944444444445</v>
      </c>
      <c r="AK157" s="15" t="n">
        <v>0.8041666666666667</v>
      </c>
      <c r="AL157" s="15" t="n">
        <v>0.8069444444444445</v>
      </c>
      <c r="AM157" s="15" t="n">
        <v>0.7979166666666667</v>
      </c>
      <c r="AN157" s="15" t="n">
        <v>0.8</v>
      </c>
      <c r="AO157" s="15" t="n">
        <v>0.8027777777777778</v>
      </c>
      <c r="AP157" s="15" t="n">
        <v>0.8</v>
      </c>
      <c r="AQ157" s="15" t="n">
        <v>0.8083333333333333</v>
      </c>
      <c r="AR157" s="15" t="n">
        <v>0.8083333333333333</v>
      </c>
      <c r="AS157" s="15" t="n">
        <v>0.8090277777777778</v>
      </c>
      <c r="AT157" s="15" t="n">
        <v>0.80625</v>
      </c>
      <c r="AU157" s="15" t="n">
        <v>0.8048611111111111</v>
      </c>
      <c r="AV157" s="15" t="n">
        <v>0.8027777777777778</v>
      </c>
      <c r="AW157" s="15" t="n">
        <v>0.8048611111111111</v>
      </c>
      <c r="AX157" s="15" t="n">
        <v>0.8041666666666667</v>
      </c>
    </row>
    <row r="158">
      <c r="A158" s="14" t="n">
        <v>46177</v>
      </c>
      <c r="B158" s="15" t="n">
        <v>0.7979166666666667</v>
      </c>
      <c r="C158" s="15" t="n">
        <v>0.7868055555555555</v>
      </c>
      <c r="D158" s="15" t="n">
        <v>0.7944444444444444</v>
      </c>
      <c r="E158" s="15" t="n">
        <v>0.7909722222222222</v>
      </c>
      <c r="F158" s="15" t="n">
        <v>0.7888888888888889</v>
      </c>
      <c r="G158" s="15" t="n">
        <v>0.79375</v>
      </c>
      <c r="H158" s="15" t="n">
        <v>0.7902777777777777</v>
      </c>
      <c r="I158" s="15" t="n">
        <v>0.7888888888888889</v>
      </c>
      <c r="J158" s="15" t="n">
        <v>0.7861111111111111</v>
      </c>
      <c r="K158" s="15" t="n">
        <v>0.7881944444444444</v>
      </c>
      <c r="L158" s="15" t="n">
        <v>0.7902777777777777</v>
      </c>
      <c r="M158" s="15" t="n">
        <v>0.7875</v>
      </c>
      <c r="N158" s="15" t="n">
        <v>0.7854166666666667</v>
      </c>
      <c r="O158" s="15" t="n">
        <v>0.7868055555555555</v>
      </c>
      <c r="P158" s="15" t="n">
        <v>0.7659722222222223</v>
      </c>
      <c r="Q158" s="15" t="n">
        <v>0.7868055555555555</v>
      </c>
      <c r="R158" s="15" t="n">
        <v>0.7930555555555555</v>
      </c>
      <c r="S158" s="15" t="n">
        <v>0.7958333333333333</v>
      </c>
      <c r="T158" s="15" t="n">
        <v>0.7972222222222223</v>
      </c>
      <c r="U158" s="15" t="n">
        <v>0.7972222222222223</v>
      </c>
      <c r="V158" s="15" t="n">
        <v>0.7902777777777777</v>
      </c>
      <c r="W158" s="15" t="n">
        <v>0.7930555555555555</v>
      </c>
      <c r="X158" s="15" t="n">
        <v>0.7944444444444444</v>
      </c>
      <c r="Y158" s="15" t="n">
        <v>0.7895833333333333</v>
      </c>
      <c r="Z158" s="15" t="n">
        <v>0.79375</v>
      </c>
      <c r="AA158" s="15" t="n">
        <v>0.7944444444444444</v>
      </c>
      <c r="AB158" s="15" t="n">
        <v>0.7965277777777777</v>
      </c>
      <c r="AC158" s="15" t="n">
        <v>0.7965277777777777</v>
      </c>
      <c r="AD158" s="15" t="n">
        <v>0.7972222222222223</v>
      </c>
      <c r="AE158" s="15" t="n">
        <v>0.7979166666666667</v>
      </c>
      <c r="AF158" s="15" t="n">
        <v>0.7958333333333333</v>
      </c>
      <c r="AG158" s="15" t="n">
        <v>0.7972222222222223</v>
      </c>
      <c r="AH158" s="15" t="n">
        <v>0.8020833333333334</v>
      </c>
      <c r="AI158" s="15" t="n">
        <v>0.8048611111111111</v>
      </c>
      <c r="AJ158" s="15" t="n">
        <v>0.8013888888888889</v>
      </c>
      <c r="AK158" s="15" t="n">
        <v>0.8048611111111111</v>
      </c>
      <c r="AL158" s="15" t="n">
        <v>0.8069444444444445</v>
      </c>
      <c r="AM158" s="15" t="n">
        <v>0.7986111111111112</v>
      </c>
      <c r="AN158" s="15" t="n">
        <v>0.8</v>
      </c>
      <c r="AO158" s="15" t="n">
        <v>0.8027777777777778</v>
      </c>
      <c r="AP158" s="15" t="n">
        <v>0.8</v>
      </c>
      <c r="AQ158" s="15" t="n">
        <v>0.8090277777777778</v>
      </c>
      <c r="AR158" s="15" t="n">
        <v>0.8090277777777778</v>
      </c>
      <c r="AS158" s="15" t="n">
        <v>0.8090277777777778</v>
      </c>
      <c r="AT158" s="15" t="n">
        <v>0.8069444444444445</v>
      </c>
      <c r="AU158" s="15" t="n">
        <v>0.8048611111111111</v>
      </c>
      <c r="AV158" s="15" t="n">
        <v>0.8034722222222223</v>
      </c>
      <c r="AW158" s="15" t="n">
        <v>0.8055555555555556</v>
      </c>
      <c r="AX158" s="15" t="n">
        <v>0.8048611111111111</v>
      </c>
    </row>
    <row r="159">
      <c r="A159" s="14" t="n">
        <v>46178</v>
      </c>
      <c r="B159" s="15" t="n">
        <v>0.7986111111111112</v>
      </c>
      <c r="C159" s="15" t="n">
        <v>0.7875</v>
      </c>
      <c r="D159" s="15" t="n">
        <v>0.7951388888888888</v>
      </c>
      <c r="E159" s="15" t="n">
        <v>0.7916666666666666</v>
      </c>
      <c r="F159" s="15" t="n">
        <v>0.7895833333333333</v>
      </c>
      <c r="G159" s="15" t="n">
        <v>0.7944444444444444</v>
      </c>
      <c r="H159" s="15" t="n">
        <v>0.7909722222222222</v>
      </c>
      <c r="I159" s="15" t="n">
        <v>0.7895833333333333</v>
      </c>
      <c r="J159" s="15" t="n">
        <v>0.7868055555555555</v>
      </c>
      <c r="K159" s="15" t="n">
        <v>0.7888888888888889</v>
      </c>
      <c r="L159" s="15" t="n">
        <v>0.7902777777777777</v>
      </c>
      <c r="M159" s="15" t="n">
        <v>0.7881944444444444</v>
      </c>
      <c r="N159" s="15" t="n">
        <v>0.7861111111111111</v>
      </c>
      <c r="O159" s="15" t="n">
        <v>0.7875</v>
      </c>
      <c r="P159" s="15" t="n">
        <v>0.7659722222222223</v>
      </c>
      <c r="Q159" s="15" t="n">
        <v>0.7868055555555555</v>
      </c>
      <c r="R159" s="15" t="n">
        <v>0.79375</v>
      </c>
      <c r="S159" s="15" t="n">
        <v>0.7965277777777777</v>
      </c>
      <c r="T159" s="15" t="n">
        <v>0.7979166666666667</v>
      </c>
      <c r="U159" s="15" t="n">
        <v>0.7979166666666667</v>
      </c>
      <c r="V159" s="15" t="n">
        <v>0.7902777777777777</v>
      </c>
      <c r="W159" s="15" t="n">
        <v>0.79375</v>
      </c>
      <c r="X159" s="15" t="n">
        <v>0.7951388888888888</v>
      </c>
      <c r="Y159" s="15" t="n">
        <v>0.7895833333333333</v>
      </c>
      <c r="Z159" s="15" t="n">
        <v>0.7944444444444444</v>
      </c>
      <c r="AA159" s="15" t="n">
        <v>0.7944444444444444</v>
      </c>
      <c r="AB159" s="15" t="n">
        <v>0.7965277777777777</v>
      </c>
      <c r="AC159" s="15" t="n">
        <v>0.7972222222222223</v>
      </c>
      <c r="AD159" s="15" t="n">
        <v>0.7972222222222223</v>
      </c>
      <c r="AE159" s="15" t="n">
        <v>0.7979166666666667</v>
      </c>
      <c r="AF159" s="15" t="n">
        <v>0.7965277777777777</v>
      </c>
      <c r="AG159" s="15" t="n">
        <v>0.7972222222222223</v>
      </c>
      <c r="AH159" s="15" t="n">
        <v>0.8020833333333334</v>
      </c>
      <c r="AI159" s="15" t="n">
        <v>0.8055555555555556</v>
      </c>
      <c r="AJ159" s="15" t="n">
        <v>0.8013888888888889</v>
      </c>
      <c r="AK159" s="15" t="n">
        <v>0.8048611111111111</v>
      </c>
      <c r="AL159" s="15" t="n">
        <v>0.8076388888888889</v>
      </c>
      <c r="AM159" s="15" t="n">
        <v>0.7986111111111112</v>
      </c>
      <c r="AN159" s="15" t="n">
        <v>0.8006944444444445</v>
      </c>
      <c r="AO159" s="15" t="n">
        <v>0.8034722222222223</v>
      </c>
      <c r="AP159" s="15" t="n">
        <v>0.8006944444444445</v>
      </c>
      <c r="AQ159" s="15" t="n">
        <v>0.8097222222222222</v>
      </c>
      <c r="AR159" s="15" t="n">
        <v>0.8090277777777778</v>
      </c>
      <c r="AS159" s="15" t="n">
        <v>0.8097222222222222</v>
      </c>
      <c r="AT159" s="15" t="n">
        <v>0.8069444444444445</v>
      </c>
      <c r="AU159" s="15" t="n">
        <v>0.8055555555555556</v>
      </c>
      <c r="AV159" s="15" t="n">
        <v>0.8034722222222223</v>
      </c>
      <c r="AW159" s="15" t="n">
        <v>0.8055555555555556</v>
      </c>
      <c r="AX159" s="15" t="n">
        <v>0.8048611111111111</v>
      </c>
    </row>
    <row r="160">
      <c r="A160" s="14" t="n">
        <v>46179</v>
      </c>
      <c r="B160" s="15" t="n">
        <v>0.7993055555555556</v>
      </c>
      <c r="C160" s="15" t="n">
        <v>0.7881944444444444</v>
      </c>
      <c r="D160" s="15" t="n">
        <v>0.7958333333333333</v>
      </c>
      <c r="E160" s="15" t="n">
        <v>0.7916666666666666</v>
      </c>
      <c r="F160" s="15" t="n">
        <v>0.7895833333333333</v>
      </c>
      <c r="G160" s="15" t="n">
        <v>0.7951388888888888</v>
      </c>
      <c r="H160" s="15" t="n">
        <v>0.7909722222222222</v>
      </c>
      <c r="I160" s="15" t="n">
        <v>0.7895833333333333</v>
      </c>
      <c r="J160" s="15" t="n">
        <v>0.7868055555555555</v>
      </c>
      <c r="K160" s="15" t="n">
        <v>0.7888888888888889</v>
      </c>
      <c r="L160" s="15" t="n">
        <v>0.7909722222222222</v>
      </c>
      <c r="M160" s="15" t="n">
        <v>0.7881944444444444</v>
      </c>
      <c r="N160" s="15" t="n">
        <v>0.7868055555555555</v>
      </c>
      <c r="O160" s="15" t="n">
        <v>0.7875</v>
      </c>
      <c r="P160" s="15" t="n">
        <v>0.7659722222222223</v>
      </c>
      <c r="Q160" s="15" t="n">
        <v>0.7875</v>
      </c>
      <c r="R160" s="15" t="n">
        <v>0.79375</v>
      </c>
      <c r="S160" s="15" t="n">
        <v>0.7965277777777777</v>
      </c>
      <c r="T160" s="15" t="n">
        <v>0.7979166666666667</v>
      </c>
      <c r="U160" s="15" t="n">
        <v>0.7979166666666667</v>
      </c>
      <c r="V160" s="15" t="n">
        <v>0.7909722222222222</v>
      </c>
      <c r="W160" s="15" t="n">
        <v>0.79375</v>
      </c>
      <c r="X160" s="15" t="n">
        <v>0.7951388888888888</v>
      </c>
      <c r="Y160" s="15" t="n">
        <v>0.7902777777777777</v>
      </c>
      <c r="Z160" s="15" t="n">
        <v>0.7944444444444444</v>
      </c>
      <c r="AA160" s="15" t="n">
        <v>0.7951388888888888</v>
      </c>
      <c r="AB160" s="15" t="n">
        <v>0.7972222222222223</v>
      </c>
      <c r="AC160" s="15" t="n">
        <v>0.7972222222222223</v>
      </c>
      <c r="AD160" s="15" t="n">
        <v>0.7979166666666667</v>
      </c>
      <c r="AE160" s="15" t="n">
        <v>0.7986111111111112</v>
      </c>
      <c r="AF160" s="15" t="n">
        <v>0.7965277777777777</v>
      </c>
      <c r="AG160" s="15" t="n">
        <v>0.7979166666666667</v>
      </c>
      <c r="AH160" s="15" t="n">
        <v>0.8027777777777778</v>
      </c>
      <c r="AI160" s="15" t="n">
        <v>0.8055555555555556</v>
      </c>
      <c r="AJ160" s="15" t="n">
        <v>0.8020833333333334</v>
      </c>
      <c r="AK160" s="15" t="n">
        <v>0.8055555555555556</v>
      </c>
      <c r="AL160" s="15" t="n">
        <v>0.8076388888888889</v>
      </c>
      <c r="AM160" s="15" t="n">
        <v>0.7993055555555556</v>
      </c>
      <c r="AN160" s="15" t="n">
        <v>0.8006944444444445</v>
      </c>
      <c r="AO160" s="15" t="n">
        <v>0.8034722222222223</v>
      </c>
      <c r="AP160" s="15" t="n">
        <v>0.8006944444444445</v>
      </c>
      <c r="AQ160" s="15" t="n">
        <v>0.8097222222222222</v>
      </c>
      <c r="AR160" s="15" t="n">
        <v>0.8097222222222222</v>
      </c>
      <c r="AS160" s="15" t="n">
        <v>0.8097222222222222</v>
      </c>
      <c r="AT160" s="15" t="n">
        <v>0.8076388888888889</v>
      </c>
      <c r="AU160" s="15" t="n">
        <v>0.8055555555555556</v>
      </c>
      <c r="AV160" s="15" t="n">
        <v>0.8041666666666667</v>
      </c>
      <c r="AW160" s="15" t="n">
        <v>0.80625</v>
      </c>
      <c r="AX160" s="15" t="n">
        <v>0.8055555555555556</v>
      </c>
    </row>
    <row r="161">
      <c r="A161" s="14" t="n">
        <v>46180</v>
      </c>
      <c r="B161" s="15" t="n">
        <v>0.7993055555555556</v>
      </c>
      <c r="C161" s="15" t="n">
        <v>0.7881944444444444</v>
      </c>
      <c r="D161" s="15" t="n">
        <v>0.7958333333333333</v>
      </c>
      <c r="E161" s="15" t="n">
        <v>0.7923611111111111</v>
      </c>
      <c r="F161" s="15" t="n">
        <v>0.7902777777777777</v>
      </c>
      <c r="G161" s="15" t="n">
        <v>0.7951388888888888</v>
      </c>
      <c r="H161" s="15" t="n">
        <v>0.7916666666666666</v>
      </c>
      <c r="I161" s="15" t="n">
        <v>0.7902777777777777</v>
      </c>
      <c r="J161" s="15" t="n">
        <v>0.7875</v>
      </c>
      <c r="K161" s="15" t="n">
        <v>0.7895833333333333</v>
      </c>
      <c r="L161" s="15" t="n">
        <v>0.7909722222222222</v>
      </c>
      <c r="M161" s="15" t="n">
        <v>0.7888888888888889</v>
      </c>
      <c r="N161" s="15" t="n">
        <v>0.7868055555555555</v>
      </c>
      <c r="O161" s="15" t="n">
        <v>0.7881944444444444</v>
      </c>
      <c r="P161" s="15" t="n">
        <v>0.7666666666666667</v>
      </c>
      <c r="Q161" s="15" t="n">
        <v>0.7881944444444444</v>
      </c>
      <c r="R161" s="15" t="n">
        <v>0.7944444444444444</v>
      </c>
      <c r="S161" s="15" t="n">
        <v>0.7972222222222223</v>
      </c>
      <c r="T161" s="15" t="n">
        <v>0.7986111111111112</v>
      </c>
      <c r="U161" s="15" t="n">
        <v>0.7986111111111112</v>
      </c>
      <c r="V161" s="15" t="n">
        <v>0.7909722222222222</v>
      </c>
      <c r="W161" s="15" t="n">
        <v>0.7944444444444444</v>
      </c>
      <c r="X161" s="15" t="n">
        <v>0.7958333333333333</v>
      </c>
      <c r="Y161" s="15" t="n">
        <v>0.7902777777777777</v>
      </c>
      <c r="Z161" s="15" t="n">
        <v>0.7951388888888888</v>
      </c>
      <c r="AA161" s="15" t="n">
        <v>0.7951388888888888</v>
      </c>
      <c r="AB161" s="15" t="n">
        <v>0.7972222222222223</v>
      </c>
      <c r="AC161" s="15" t="n">
        <v>0.7979166666666667</v>
      </c>
      <c r="AD161" s="15" t="n">
        <v>0.7979166666666667</v>
      </c>
      <c r="AE161" s="15" t="n">
        <v>0.7986111111111112</v>
      </c>
      <c r="AF161" s="15" t="n">
        <v>0.7972222222222223</v>
      </c>
      <c r="AG161" s="15" t="n">
        <v>0.7979166666666667</v>
      </c>
      <c r="AH161" s="15" t="n">
        <v>0.8027777777777778</v>
      </c>
      <c r="AI161" s="15" t="n">
        <v>0.80625</v>
      </c>
      <c r="AJ161" s="15" t="n">
        <v>0.8020833333333334</v>
      </c>
      <c r="AK161" s="15" t="n">
        <v>0.8055555555555556</v>
      </c>
      <c r="AL161" s="15" t="n">
        <v>0.8083333333333333</v>
      </c>
      <c r="AM161" s="15" t="n">
        <v>0.7993055555555556</v>
      </c>
      <c r="AN161" s="15" t="n">
        <v>0.8013888888888889</v>
      </c>
      <c r="AO161" s="15" t="n">
        <v>0.8041666666666667</v>
      </c>
      <c r="AP161" s="15" t="n">
        <v>0.8013888888888889</v>
      </c>
      <c r="AQ161" s="15" t="n">
        <v>0.8104166666666667</v>
      </c>
      <c r="AR161" s="15" t="n">
        <v>0.8097222222222222</v>
      </c>
      <c r="AS161" s="15" t="n">
        <v>0.8104166666666667</v>
      </c>
      <c r="AT161" s="15" t="n">
        <v>0.8076388888888889</v>
      </c>
      <c r="AU161" s="15" t="n">
        <v>0.80625</v>
      </c>
      <c r="AV161" s="15" t="n">
        <v>0.8041666666666667</v>
      </c>
      <c r="AW161" s="15" t="n">
        <v>0.80625</v>
      </c>
      <c r="AX161" s="15" t="n">
        <v>0.8055555555555556</v>
      </c>
    </row>
    <row r="162">
      <c r="A162" s="14" t="n">
        <v>46181</v>
      </c>
      <c r="B162" s="15" t="n">
        <v>0.8</v>
      </c>
      <c r="C162" s="15" t="n">
        <v>0.7888888888888889</v>
      </c>
      <c r="D162" s="15" t="n">
        <v>0.7965277777777777</v>
      </c>
      <c r="E162" s="15" t="n">
        <v>0.7930555555555555</v>
      </c>
      <c r="F162" s="15" t="n">
        <v>0.7902777777777777</v>
      </c>
      <c r="G162" s="15" t="n">
        <v>0.7958333333333333</v>
      </c>
      <c r="H162" s="15" t="n">
        <v>0.7916666666666666</v>
      </c>
      <c r="I162" s="15" t="n">
        <v>0.7902777777777777</v>
      </c>
      <c r="J162" s="15" t="n">
        <v>0.7875</v>
      </c>
      <c r="K162" s="15" t="n">
        <v>0.7895833333333333</v>
      </c>
      <c r="L162" s="15" t="n">
        <v>0.7916666666666666</v>
      </c>
      <c r="M162" s="15" t="n">
        <v>0.7888888888888889</v>
      </c>
      <c r="N162" s="15" t="n">
        <v>0.7875</v>
      </c>
      <c r="O162" s="15" t="n">
        <v>0.7881944444444444</v>
      </c>
      <c r="P162" s="15" t="n">
        <v>0.7666666666666667</v>
      </c>
      <c r="Q162" s="15" t="n">
        <v>0.7881944444444444</v>
      </c>
      <c r="R162" s="15" t="n">
        <v>0.7951388888888888</v>
      </c>
      <c r="S162" s="15" t="n">
        <v>0.7972222222222223</v>
      </c>
      <c r="T162" s="15" t="n">
        <v>0.7986111111111112</v>
      </c>
      <c r="U162" s="15" t="n">
        <v>0.7993055555555556</v>
      </c>
      <c r="V162" s="15" t="n">
        <v>0.7916666666666666</v>
      </c>
      <c r="W162" s="15" t="n">
        <v>0.7944444444444444</v>
      </c>
      <c r="X162" s="15" t="n">
        <v>0.7965277777777777</v>
      </c>
      <c r="Y162" s="15" t="n">
        <v>0.7909722222222222</v>
      </c>
      <c r="Z162" s="15" t="n">
        <v>0.7951388888888888</v>
      </c>
      <c r="AA162" s="15" t="n">
        <v>0.7958333333333333</v>
      </c>
      <c r="AB162" s="15" t="n">
        <v>0.7979166666666667</v>
      </c>
      <c r="AC162" s="15" t="n">
        <v>0.7979166666666667</v>
      </c>
      <c r="AD162" s="15" t="n">
        <v>0.7986111111111112</v>
      </c>
      <c r="AE162" s="15" t="n">
        <v>0.7993055555555556</v>
      </c>
      <c r="AF162" s="15" t="n">
        <v>0.7972222222222223</v>
      </c>
      <c r="AG162" s="15" t="n">
        <v>0.7986111111111112</v>
      </c>
      <c r="AH162" s="15" t="n">
        <v>0.8034722222222223</v>
      </c>
      <c r="AI162" s="15" t="n">
        <v>0.8069444444444445</v>
      </c>
      <c r="AJ162" s="15" t="n">
        <v>0.8027777777777778</v>
      </c>
      <c r="AK162" s="15" t="n">
        <v>0.80625</v>
      </c>
      <c r="AL162" s="15" t="n">
        <v>0.8083333333333333</v>
      </c>
      <c r="AM162" s="15" t="n">
        <v>0.8</v>
      </c>
      <c r="AN162" s="15" t="n">
        <v>0.8020833333333334</v>
      </c>
      <c r="AO162" s="15" t="n">
        <v>0.8041666666666667</v>
      </c>
      <c r="AP162" s="15" t="n">
        <v>0.8013888888888889</v>
      </c>
      <c r="AQ162" s="15" t="n">
        <v>0.8104166666666667</v>
      </c>
      <c r="AR162" s="15" t="n">
        <v>0.8104166666666667</v>
      </c>
      <c r="AS162" s="15" t="n">
        <v>0.8104166666666667</v>
      </c>
      <c r="AT162" s="15" t="n">
        <v>0.8083333333333333</v>
      </c>
      <c r="AU162" s="15" t="n">
        <v>0.80625</v>
      </c>
      <c r="AV162" s="15" t="n">
        <v>0.8048611111111111</v>
      </c>
      <c r="AW162" s="15" t="n">
        <v>0.80625</v>
      </c>
      <c r="AX162" s="15" t="n">
        <v>0.80625</v>
      </c>
    </row>
    <row r="163">
      <c r="A163" s="14" t="n">
        <v>46182</v>
      </c>
      <c r="B163" s="15" t="n">
        <v>0.8006944444444445</v>
      </c>
      <c r="C163" s="15" t="n">
        <v>0.7895833333333333</v>
      </c>
      <c r="D163" s="15" t="n">
        <v>0.7965277777777777</v>
      </c>
      <c r="E163" s="15" t="n">
        <v>0.7930555555555555</v>
      </c>
      <c r="F163" s="15" t="n">
        <v>0.7909722222222222</v>
      </c>
      <c r="G163" s="15" t="n">
        <v>0.7958333333333333</v>
      </c>
      <c r="H163" s="15" t="n">
        <v>0.7923611111111111</v>
      </c>
      <c r="I163" s="15" t="n">
        <v>0.7909722222222222</v>
      </c>
      <c r="J163" s="15" t="n">
        <v>0.7881944444444444</v>
      </c>
      <c r="K163" s="15" t="n">
        <v>0.7902777777777777</v>
      </c>
      <c r="L163" s="15" t="n">
        <v>0.7923611111111111</v>
      </c>
      <c r="M163" s="15" t="n">
        <v>0.7895833333333333</v>
      </c>
      <c r="N163" s="15" t="n">
        <v>0.7875</v>
      </c>
      <c r="O163" s="15" t="n">
        <v>0.7888888888888889</v>
      </c>
      <c r="P163" s="15" t="n">
        <v>0.7673611111111112</v>
      </c>
      <c r="Q163" s="15" t="n">
        <v>0.7888888888888889</v>
      </c>
      <c r="R163" s="15" t="n">
        <v>0.7951388888888888</v>
      </c>
      <c r="S163" s="15" t="n">
        <v>0.7979166666666667</v>
      </c>
      <c r="T163" s="15" t="n">
        <v>0.7993055555555556</v>
      </c>
      <c r="U163" s="15" t="n">
        <v>0.7993055555555556</v>
      </c>
      <c r="V163" s="15" t="n">
        <v>0.7923611111111111</v>
      </c>
      <c r="W163" s="15" t="n">
        <v>0.7951388888888888</v>
      </c>
      <c r="X163" s="15" t="n">
        <v>0.7965277777777777</v>
      </c>
      <c r="Y163" s="15" t="n">
        <v>0.7909722222222222</v>
      </c>
      <c r="Z163" s="15" t="n">
        <v>0.7958333333333333</v>
      </c>
      <c r="AA163" s="15" t="n">
        <v>0.7958333333333333</v>
      </c>
      <c r="AB163" s="15" t="n">
        <v>0.7979166666666667</v>
      </c>
      <c r="AC163" s="15" t="n">
        <v>0.7986111111111112</v>
      </c>
      <c r="AD163" s="15" t="n">
        <v>0.7986111111111112</v>
      </c>
      <c r="AE163" s="15" t="n">
        <v>0.7993055555555556</v>
      </c>
      <c r="AF163" s="15" t="n">
        <v>0.7979166666666667</v>
      </c>
      <c r="AG163" s="15" t="n">
        <v>0.7986111111111112</v>
      </c>
      <c r="AH163" s="15" t="n">
        <v>0.8034722222222223</v>
      </c>
      <c r="AI163" s="15" t="n">
        <v>0.8069444444444445</v>
      </c>
      <c r="AJ163" s="15" t="n">
        <v>0.8027777777777778</v>
      </c>
      <c r="AK163" s="15" t="n">
        <v>0.80625</v>
      </c>
      <c r="AL163" s="15" t="n">
        <v>0.8090277777777778</v>
      </c>
      <c r="AM163" s="15" t="n">
        <v>0.8</v>
      </c>
      <c r="AN163" s="15" t="n">
        <v>0.8020833333333334</v>
      </c>
      <c r="AO163" s="15" t="n">
        <v>0.8048611111111111</v>
      </c>
      <c r="AP163" s="15" t="n">
        <v>0.8020833333333334</v>
      </c>
      <c r="AQ163" s="15" t="n">
        <v>0.8111111111111111</v>
      </c>
      <c r="AR163" s="15" t="n">
        <v>0.8104166666666667</v>
      </c>
      <c r="AS163" s="15" t="n">
        <v>0.8111111111111111</v>
      </c>
      <c r="AT163" s="15" t="n">
        <v>0.8083333333333333</v>
      </c>
      <c r="AU163" s="15" t="n">
        <v>0.8069444444444445</v>
      </c>
      <c r="AV163" s="15" t="n">
        <v>0.8048611111111111</v>
      </c>
      <c r="AW163" s="15" t="n">
        <v>0.8069444444444445</v>
      </c>
      <c r="AX163" s="15" t="n">
        <v>0.80625</v>
      </c>
    </row>
    <row r="164">
      <c r="A164" s="14" t="n">
        <v>46183</v>
      </c>
      <c r="B164" s="15" t="n">
        <v>0.8006944444444445</v>
      </c>
      <c r="C164" s="15" t="n">
        <v>0.7895833333333333</v>
      </c>
      <c r="D164" s="15" t="n">
        <v>0.7972222222222223</v>
      </c>
      <c r="E164" s="15" t="n">
        <v>0.79375</v>
      </c>
      <c r="F164" s="15" t="n">
        <v>0.7909722222222222</v>
      </c>
      <c r="G164" s="15" t="n">
        <v>0.7965277777777777</v>
      </c>
      <c r="H164" s="15" t="n">
        <v>0.7923611111111111</v>
      </c>
      <c r="I164" s="15" t="n">
        <v>0.7909722222222222</v>
      </c>
      <c r="J164" s="15" t="n">
        <v>0.7881944444444444</v>
      </c>
      <c r="K164" s="15" t="n">
        <v>0.7902777777777777</v>
      </c>
      <c r="L164" s="15" t="n">
        <v>0.7923611111111111</v>
      </c>
      <c r="M164" s="15" t="n">
        <v>0.7895833333333333</v>
      </c>
      <c r="N164" s="15" t="n">
        <v>0.7881944444444444</v>
      </c>
      <c r="O164" s="15" t="n">
        <v>0.7888888888888889</v>
      </c>
      <c r="P164" s="15" t="n">
        <v>0.7673611111111112</v>
      </c>
      <c r="Q164" s="15" t="n">
        <v>0.7888888888888889</v>
      </c>
      <c r="R164" s="15" t="n">
        <v>0.7958333333333333</v>
      </c>
      <c r="S164" s="15" t="n">
        <v>0.7979166666666667</v>
      </c>
      <c r="T164" s="15" t="n">
        <v>0.7993055555555556</v>
      </c>
      <c r="U164" s="15" t="n">
        <v>0.8</v>
      </c>
      <c r="V164" s="15" t="n">
        <v>0.7923611111111111</v>
      </c>
      <c r="W164" s="15" t="n">
        <v>0.7951388888888888</v>
      </c>
      <c r="X164" s="15" t="n">
        <v>0.7965277777777777</v>
      </c>
      <c r="Y164" s="15" t="n">
        <v>0.7916666666666666</v>
      </c>
      <c r="Z164" s="15" t="n">
        <v>0.7958333333333333</v>
      </c>
      <c r="AA164" s="15" t="n">
        <v>0.7965277777777777</v>
      </c>
      <c r="AB164" s="15" t="n">
        <v>0.7986111111111112</v>
      </c>
      <c r="AC164" s="15" t="n">
        <v>0.7986111111111112</v>
      </c>
      <c r="AD164" s="15" t="n">
        <v>0.7993055555555556</v>
      </c>
      <c r="AE164" s="15" t="n">
        <v>0.8</v>
      </c>
      <c r="AF164" s="15" t="n">
        <v>0.7979166666666667</v>
      </c>
      <c r="AG164" s="15" t="n">
        <v>0.7993055555555556</v>
      </c>
      <c r="AH164" s="15" t="n">
        <v>0.8041666666666667</v>
      </c>
      <c r="AI164" s="15" t="n">
        <v>0.8076388888888889</v>
      </c>
      <c r="AJ164" s="15" t="n">
        <v>0.8034722222222223</v>
      </c>
      <c r="AK164" s="15" t="n">
        <v>0.8069444444444445</v>
      </c>
      <c r="AL164" s="15" t="n">
        <v>0.8090277777777778</v>
      </c>
      <c r="AM164" s="15" t="n">
        <v>0.8006944444444445</v>
      </c>
      <c r="AN164" s="15" t="n">
        <v>0.8020833333333334</v>
      </c>
      <c r="AO164" s="15" t="n">
        <v>0.8048611111111111</v>
      </c>
      <c r="AP164" s="15" t="n">
        <v>0.8020833333333334</v>
      </c>
      <c r="AQ164" s="15" t="n">
        <v>0.8111111111111111</v>
      </c>
      <c r="AR164" s="15" t="n">
        <v>0.8111111111111111</v>
      </c>
      <c r="AS164" s="15" t="n">
        <v>0.8111111111111111</v>
      </c>
      <c r="AT164" s="15" t="n">
        <v>0.8090277777777778</v>
      </c>
      <c r="AU164" s="15" t="n">
        <v>0.8069444444444445</v>
      </c>
      <c r="AV164" s="15" t="n">
        <v>0.8055555555555556</v>
      </c>
      <c r="AW164" s="15" t="n">
        <v>0.8069444444444445</v>
      </c>
      <c r="AX164" s="15" t="n">
        <v>0.80625</v>
      </c>
    </row>
    <row r="165">
      <c r="A165" s="14" t="n">
        <v>46184</v>
      </c>
      <c r="B165" s="15" t="n">
        <v>0.8013888888888889</v>
      </c>
      <c r="C165" s="15" t="n">
        <v>0.7902777777777777</v>
      </c>
      <c r="D165" s="15" t="n">
        <v>0.7972222222222223</v>
      </c>
      <c r="E165" s="15" t="n">
        <v>0.79375</v>
      </c>
      <c r="F165" s="15" t="n">
        <v>0.7916666666666666</v>
      </c>
      <c r="G165" s="15" t="n">
        <v>0.7965277777777777</v>
      </c>
      <c r="H165" s="15" t="n">
        <v>0.7930555555555555</v>
      </c>
      <c r="I165" s="15" t="n">
        <v>0.7916666666666666</v>
      </c>
      <c r="J165" s="15" t="n">
        <v>0.7888888888888889</v>
      </c>
      <c r="K165" s="15" t="n">
        <v>0.7909722222222222</v>
      </c>
      <c r="L165" s="15" t="n">
        <v>0.7923611111111111</v>
      </c>
      <c r="M165" s="15" t="n">
        <v>0.7902777777777777</v>
      </c>
      <c r="N165" s="15" t="n">
        <v>0.7881944444444444</v>
      </c>
      <c r="O165" s="15" t="n">
        <v>0.7895833333333333</v>
      </c>
      <c r="P165" s="15" t="n">
        <v>0.7680555555555556</v>
      </c>
      <c r="Q165" s="15" t="n">
        <v>0.7895833333333333</v>
      </c>
      <c r="R165" s="15" t="n">
        <v>0.7958333333333333</v>
      </c>
      <c r="S165" s="15" t="n">
        <v>0.7986111111111112</v>
      </c>
      <c r="T165" s="15" t="n">
        <v>0.8</v>
      </c>
      <c r="U165" s="15" t="n">
        <v>0.8</v>
      </c>
      <c r="V165" s="15" t="n">
        <v>0.7923611111111111</v>
      </c>
      <c r="W165" s="15" t="n">
        <v>0.7958333333333333</v>
      </c>
      <c r="X165" s="15" t="n">
        <v>0.7972222222222223</v>
      </c>
      <c r="Y165" s="15" t="n">
        <v>0.7916666666666666</v>
      </c>
      <c r="Z165" s="15" t="n">
        <v>0.7965277777777777</v>
      </c>
      <c r="AA165" s="15" t="n">
        <v>0.7965277777777777</v>
      </c>
      <c r="AB165" s="15" t="n">
        <v>0.7986111111111112</v>
      </c>
      <c r="AC165" s="15" t="n">
        <v>0.7993055555555556</v>
      </c>
      <c r="AD165" s="15" t="n">
        <v>0.7993055555555556</v>
      </c>
      <c r="AE165" s="15" t="n">
        <v>0.8</v>
      </c>
      <c r="AF165" s="15" t="n">
        <v>0.7986111111111112</v>
      </c>
      <c r="AG165" s="15" t="n">
        <v>0.7993055555555556</v>
      </c>
      <c r="AH165" s="15" t="n">
        <v>0.8041666666666667</v>
      </c>
      <c r="AI165" s="15" t="n">
        <v>0.8076388888888889</v>
      </c>
      <c r="AJ165" s="15" t="n">
        <v>0.8034722222222223</v>
      </c>
      <c r="AK165" s="15" t="n">
        <v>0.8069444444444445</v>
      </c>
      <c r="AL165" s="15" t="n">
        <v>0.8097222222222222</v>
      </c>
      <c r="AM165" s="15" t="n">
        <v>0.8006944444444445</v>
      </c>
      <c r="AN165" s="15" t="n">
        <v>0.8027777777777778</v>
      </c>
      <c r="AO165" s="15" t="n">
        <v>0.8055555555555556</v>
      </c>
      <c r="AP165" s="15" t="n">
        <v>0.8027777777777778</v>
      </c>
      <c r="AQ165" s="15" t="n">
        <v>0.8111111111111111</v>
      </c>
      <c r="AR165" s="15" t="n">
        <v>0.8111111111111111</v>
      </c>
      <c r="AS165" s="15" t="n">
        <v>0.8111111111111111</v>
      </c>
      <c r="AT165" s="15" t="n">
        <v>0.8090277777777778</v>
      </c>
      <c r="AU165" s="15" t="n">
        <v>0.8076388888888889</v>
      </c>
      <c r="AV165" s="15" t="n">
        <v>0.8055555555555556</v>
      </c>
      <c r="AW165" s="15" t="n">
        <v>0.8076388888888889</v>
      </c>
      <c r="AX165" s="15" t="n">
        <v>0.8069444444444445</v>
      </c>
    </row>
    <row r="166">
      <c r="A166" s="14" t="n">
        <v>46185</v>
      </c>
      <c r="B166" s="15" t="n">
        <v>0.8013888888888889</v>
      </c>
      <c r="C166" s="15" t="n">
        <v>0.7902777777777777</v>
      </c>
      <c r="D166" s="15" t="n">
        <v>0.7979166666666667</v>
      </c>
      <c r="E166" s="15" t="n">
        <v>0.7944444444444444</v>
      </c>
      <c r="F166" s="15" t="n">
        <v>0.7916666666666666</v>
      </c>
      <c r="G166" s="15" t="n">
        <v>0.7972222222222223</v>
      </c>
      <c r="H166" s="15" t="n">
        <v>0.7930555555555555</v>
      </c>
      <c r="I166" s="15" t="n">
        <v>0.7916666666666666</v>
      </c>
      <c r="J166" s="15" t="n">
        <v>0.7888888888888889</v>
      </c>
      <c r="K166" s="15" t="n">
        <v>0.7909722222222222</v>
      </c>
      <c r="L166" s="15" t="n">
        <v>0.7930555555555555</v>
      </c>
      <c r="M166" s="15" t="n">
        <v>0.7902777777777777</v>
      </c>
      <c r="N166" s="15" t="n">
        <v>0.7881944444444444</v>
      </c>
      <c r="O166" s="15" t="n">
        <v>0.7895833333333333</v>
      </c>
      <c r="P166" s="15" t="n">
        <v>0.7680555555555556</v>
      </c>
      <c r="Q166" s="15" t="n">
        <v>0.7895833333333333</v>
      </c>
      <c r="R166" s="15" t="n">
        <v>0.7965277777777777</v>
      </c>
      <c r="S166" s="15" t="n">
        <v>0.7986111111111112</v>
      </c>
      <c r="T166" s="15" t="n">
        <v>0.8</v>
      </c>
      <c r="U166" s="15" t="n">
        <v>0.8</v>
      </c>
      <c r="V166" s="15" t="n">
        <v>0.7930555555555555</v>
      </c>
      <c r="W166" s="15" t="n">
        <v>0.7958333333333333</v>
      </c>
      <c r="X166" s="15" t="n">
        <v>0.7972222222222223</v>
      </c>
      <c r="Y166" s="15" t="n">
        <v>0.7923611111111111</v>
      </c>
      <c r="Z166" s="15" t="n">
        <v>0.7965277777777777</v>
      </c>
      <c r="AA166" s="15" t="n">
        <v>0.7972222222222223</v>
      </c>
      <c r="AB166" s="15" t="n">
        <v>0.7993055555555556</v>
      </c>
      <c r="AC166" s="15" t="n">
        <v>0.7993055555555556</v>
      </c>
      <c r="AD166" s="15" t="n">
        <v>0.8</v>
      </c>
      <c r="AE166" s="15" t="n">
        <v>0.8006944444444445</v>
      </c>
      <c r="AF166" s="15" t="n">
        <v>0.7986111111111112</v>
      </c>
      <c r="AG166" s="15" t="n">
        <v>0.8</v>
      </c>
      <c r="AH166" s="15" t="n">
        <v>0.8048611111111111</v>
      </c>
      <c r="AI166" s="15" t="n">
        <v>0.8076388888888889</v>
      </c>
      <c r="AJ166" s="15" t="n">
        <v>0.8041666666666667</v>
      </c>
      <c r="AK166" s="15" t="n">
        <v>0.8076388888888889</v>
      </c>
      <c r="AL166" s="15" t="n">
        <v>0.8097222222222222</v>
      </c>
      <c r="AM166" s="15" t="n">
        <v>0.8013888888888889</v>
      </c>
      <c r="AN166" s="15" t="n">
        <v>0.8027777777777778</v>
      </c>
      <c r="AO166" s="15" t="n">
        <v>0.8055555555555556</v>
      </c>
      <c r="AP166" s="15" t="n">
        <v>0.8027777777777778</v>
      </c>
      <c r="AQ166" s="15" t="n">
        <v>0.8118055555555556</v>
      </c>
      <c r="AR166" s="15" t="n">
        <v>0.8111111111111111</v>
      </c>
      <c r="AS166" s="15" t="n">
        <v>0.8118055555555556</v>
      </c>
      <c r="AT166" s="15" t="n">
        <v>0.8097222222222222</v>
      </c>
      <c r="AU166" s="15" t="n">
        <v>0.8076388888888889</v>
      </c>
      <c r="AV166" s="15" t="n">
        <v>0.8055555555555556</v>
      </c>
      <c r="AW166" s="15" t="n">
        <v>0.8076388888888889</v>
      </c>
      <c r="AX166" s="15" t="n">
        <v>0.8069444444444445</v>
      </c>
    </row>
    <row r="167">
      <c r="A167" s="14" t="n">
        <v>46186</v>
      </c>
      <c r="B167" s="15" t="n">
        <v>0.8020833333333334</v>
      </c>
      <c r="C167" s="15" t="n">
        <v>0.7909722222222222</v>
      </c>
      <c r="D167" s="15" t="n">
        <v>0.7979166666666667</v>
      </c>
      <c r="E167" s="15" t="n">
        <v>0.7944444444444444</v>
      </c>
      <c r="F167" s="15" t="n">
        <v>0.7923611111111111</v>
      </c>
      <c r="G167" s="15" t="n">
        <v>0.7972222222222223</v>
      </c>
      <c r="H167" s="15" t="n">
        <v>0.79375</v>
      </c>
      <c r="I167" s="15" t="n">
        <v>0.7923611111111111</v>
      </c>
      <c r="J167" s="15" t="n">
        <v>0.7895833333333333</v>
      </c>
      <c r="K167" s="15" t="n">
        <v>0.7916666666666666</v>
      </c>
      <c r="L167" s="15" t="n">
        <v>0.7930555555555555</v>
      </c>
      <c r="M167" s="15" t="n">
        <v>0.7902777777777777</v>
      </c>
      <c r="N167" s="15" t="n">
        <v>0.7888888888888889</v>
      </c>
      <c r="O167" s="15" t="n">
        <v>0.7902777777777777</v>
      </c>
      <c r="P167" s="15" t="n">
        <v>0.7680555555555556</v>
      </c>
      <c r="Q167" s="15" t="n">
        <v>0.7895833333333333</v>
      </c>
      <c r="R167" s="15" t="n">
        <v>0.7965277777777777</v>
      </c>
      <c r="S167" s="15" t="n">
        <v>0.7993055555555556</v>
      </c>
      <c r="T167" s="15" t="n">
        <v>0.8006944444444445</v>
      </c>
      <c r="U167" s="15" t="n">
        <v>0.8006944444444445</v>
      </c>
      <c r="V167" s="15" t="n">
        <v>0.7930555555555555</v>
      </c>
      <c r="W167" s="15" t="n">
        <v>0.7965277777777777</v>
      </c>
      <c r="X167" s="15" t="n">
        <v>0.7979166666666667</v>
      </c>
      <c r="Y167" s="15" t="n">
        <v>0.7923611111111111</v>
      </c>
      <c r="Z167" s="15" t="n">
        <v>0.7972222222222223</v>
      </c>
      <c r="AA167" s="15" t="n">
        <v>0.7972222222222223</v>
      </c>
      <c r="AB167" s="15" t="n">
        <v>0.7993055555555556</v>
      </c>
      <c r="AC167" s="15" t="n">
        <v>0.8</v>
      </c>
      <c r="AD167" s="15" t="n">
        <v>0.8</v>
      </c>
      <c r="AE167" s="15" t="n">
        <v>0.8006944444444445</v>
      </c>
      <c r="AF167" s="15" t="n">
        <v>0.7993055555555556</v>
      </c>
      <c r="AG167" s="15" t="n">
        <v>0.8</v>
      </c>
      <c r="AH167" s="15" t="n">
        <v>0.8048611111111111</v>
      </c>
      <c r="AI167" s="15" t="n">
        <v>0.8083333333333333</v>
      </c>
      <c r="AJ167" s="15" t="n">
        <v>0.8041666666666667</v>
      </c>
      <c r="AK167" s="15" t="n">
        <v>0.8076388888888889</v>
      </c>
      <c r="AL167" s="15" t="n">
        <v>0.8104166666666667</v>
      </c>
      <c r="AM167" s="15" t="n">
        <v>0.8013888888888889</v>
      </c>
      <c r="AN167" s="15" t="n">
        <v>0.8034722222222223</v>
      </c>
      <c r="AO167" s="15" t="n">
        <v>0.8055555555555556</v>
      </c>
      <c r="AP167" s="15" t="n">
        <v>0.8034722222222223</v>
      </c>
      <c r="AQ167" s="15" t="n">
        <v>0.8118055555555556</v>
      </c>
      <c r="AR167" s="15" t="n">
        <v>0.8118055555555556</v>
      </c>
      <c r="AS167" s="15" t="n">
        <v>0.8118055555555556</v>
      </c>
      <c r="AT167" s="15" t="n">
        <v>0.8097222222222222</v>
      </c>
      <c r="AU167" s="15" t="n">
        <v>0.8083333333333333</v>
      </c>
      <c r="AV167" s="15" t="n">
        <v>0.80625</v>
      </c>
      <c r="AW167" s="15" t="n">
        <v>0.8083333333333333</v>
      </c>
      <c r="AX167" s="15" t="n">
        <v>0.8069444444444445</v>
      </c>
    </row>
    <row r="168">
      <c r="A168" s="14" t="n">
        <v>46187</v>
      </c>
      <c r="B168" s="15" t="n">
        <v>0.8020833333333334</v>
      </c>
      <c r="C168" s="15" t="n">
        <v>0.7909722222222222</v>
      </c>
      <c r="D168" s="15" t="n">
        <v>0.7986111111111112</v>
      </c>
      <c r="E168" s="15" t="n">
        <v>0.7951388888888888</v>
      </c>
      <c r="F168" s="15" t="n">
        <v>0.7923611111111111</v>
      </c>
      <c r="G168" s="15" t="n">
        <v>0.7979166666666667</v>
      </c>
      <c r="H168" s="15" t="n">
        <v>0.79375</v>
      </c>
      <c r="I168" s="15" t="n">
        <v>0.7923611111111111</v>
      </c>
      <c r="J168" s="15" t="n">
        <v>0.7895833333333333</v>
      </c>
      <c r="K168" s="15" t="n">
        <v>0.7916666666666666</v>
      </c>
      <c r="L168" s="15" t="n">
        <v>0.79375</v>
      </c>
      <c r="M168" s="15" t="n">
        <v>0.7909722222222222</v>
      </c>
      <c r="N168" s="15" t="n">
        <v>0.7888888888888889</v>
      </c>
      <c r="O168" s="15" t="n">
        <v>0.7902777777777777</v>
      </c>
      <c r="P168" s="15" t="n">
        <v>0.76875</v>
      </c>
      <c r="Q168" s="15" t="n">
        <v>0.7902777777777777</v>
      </c>
      <c r="R168" s="15" t="n">
        <v>0.7965277777777777</v>
      </c>
      <c r="S168" s="15" t="n">
        <v>0.7993055555555556</v>
      </c>
      <c r="T168" s="15" t="n">
        <v>0.8006944444444445</v>
      </c>
      <c r="U168" s="15" t="n">
        <v>0.8006944444444445</v>
      </c>
      <c r="V168" s="15" t="n">
        <v>0.79375</v>
      </c>
      <c r="W168" s="15" t="n">
        <v>0.7965277777777777</v>
      </c>
      <c r="X168" s="15" t="n">
        <v>0.7979166666666667</v>
      </c>
      <c r="Y168" s="15" t="n">
        <v>0.7923611111111111</v>
      </c>
      <c r="Z168" s="15" t="n">
        <v>0.7972222222222223</v>
      </c>
      <c r="AA168" s="15" t="n">
        <v>0.7972222222222223</v>
      </c>
      <c r="AB168" s="15" t="n">
        <v>0.8</v>
      </c>
      <c r="AC168" s="15" t="n">
        <v>0.8</v>
      </c>
      <c r="AD168" s="15" t="n">
        <v>0.8</v>
      </c>
      <c r="AE168" s="15" t="n">
        <v>0.8013888888888889</v>
      </c>
      <c r="AF168" s="15" t="n">
        <v>0.7993055555555556</v>
      </c>
      <c r="AG168" s="15" t="n">
        <v>0.8</v>
      </c>
      <c r="AH168" s="15" t="n">
        <v>0.8055555555555556</v>
      </c>
      <c r="AI168" s="15" t="n">
        <v>0.8083333333333333</v>
      </c>
      <c r="AJ168" s="15" t="n">
        <v>0.8041666666666667</v>
      </c>
      <c r="AK168" s="15" t="n">
        <v>0.8083333333333333</v>
      </c>
      <c r="AL168" s="15" t="n">
        <v>0.8104166666666667</v>
      </c>
      <c r="AM168" s="15" t="n">
        <v>0.8013888888888889</v>
      </c>
      <c r="AN168" s="15" t="n">
        <v>0.8034722222222223</v>
      </c>
      <c r="AO168" s="15" t="n">
        <v>0.80625</v>
      </c>
      <c r="AP168" s="15" t="n">
        <v>0.8034722222222223</v>
      </c>
      <c r="AQ168" s="15" t="n">
        <v>0.8125</v>
      </c>
      <c r="AR168" s="15" t="n">
        <v>0.8118055555555556</v>
      </c>
      <c r="AS168" s="15" t="n">
        <v>0.8125</v>
      </c>
      <c r="AT168" s="15" t="n">
        <v>0.8097222222222222</v>
      </c>
      <c r="AU168" s="15" t="n">
        <v>0.8083333333333333</v>
      </c>
      <c r="AV168" s="15" t="n">
        <v>0.80625</v>
      </c>
      <c r="AW168" s="15" t="n">
        <v>0.8083333333333333</v>
      </c>
      <c r="AX168" s="15" t="n">
        <v>0.8076388888888889</v>
      </c>
    </row>
    <row r="169">
      <c r="A169" s="14" t="n">
        <v>46188</v>
      </c>
      <c r="B169" s="15" t="n">
        <v>0.8027777777777778</v>
      </c>
      <c r="C169" s="15" t="n">
        <v>0.7916666666666666</v>
      </c>
      <c r="D169" s="15" t="n">
        <v>0.7986111111111112</v>
      </c>
      <c r="E169" s="15" t="n">
        <v>0.7951388888888888</v>
      </c>
      <c r="F169" s="15" t="n">
        <v>0.7930555555555555</v>
      </c>
      <c r="G169" s="15" t="n">
        <v>0.7979166666666667</v>
      </c>
      <c r="H169" s="15" t="n">
        <v>0.7944444444444444</v>
      </c>
      <c r="I169" s="15" t="n">
        <v>0.7930555555555555</v>
      </c>
      <c r="J169" s="15" t="n">
        <v>0.7895833333333333</v>
      </c>
      <c r="K169" s="15" t="n">
        <v>0.7916666666666666</v>
      </c>
      <c r="L169" s="15" t="n">
        <v>0.79375</v>
      </c>
      <c r="M169" s="15" t="n">
        <v>0.7909722222222222</v>
      </c>
      <c r="N169" s="15" t="n">
        <v>0.7895833333333333</v>
      </c>
      <c r="O169" s="15" t="n">
        <v>0.7902777777777777</v>
      </c>
      <c r="P169" s="15" t="n">
        <v>0.76875</v>
      </c>
      <c r="Q169" s="15" t="n">
        <v>0.7902777777777777</v>
      </c>
      <c r="R169" s="15" t="n">
        <v>0.7972222222222223</v>
      </c>
      <c r="S169" s="15" t="n">
        <v>0.7993055555555556</v>
      </c>
      <c r="T169" s="15" t="n">
        <v>0.8006944444444445</v>
      </c>
      <c r="U169" s="15" t="n">
        <v>0.8013888888888889</v>
      </c>
      <c r="V169" s="15" t="n">
        <v>0.79375</v>
      </c>
      <c r="W169" s="15" t="n">
        <v>0.7965277777777777</v>
      </c>
      <c r="X169" s="15" t="n">
        <v>0.7986111111111112</v>
      </c>
      <c r="Y169" s="15" t="n">
        <v>0.7930555555555555</v>
      </c>
      <c r="Z169" s="15" t="n">
        <v>0.7972222222222223</v>
      </c>
      <c r="AA169" s="15" t="n">
        <v>0.7979166666666667</v>
      </c>
      <c r="AB169" s="15" t="n">
        <v>0.8</v>
      </c>
      <c r="AC169" s="15" t="n">
        <v>0.8006944444444445</v>
      </c>
      <c r="AD169" s="15" t="n">
        <v>0.8006944444444445</v>
      </c>
      <c r="AE169" s="15" t="n">
        <v>0.8013888888888889</v>
      </c>
      <c r="AF169" s="15" t="n">
        <v>0.7993055555555556</v>
      </c>
      <c r="AG169" s="15" t="n">
        <v>0.8006944444444445</v>
      </c>
      <c r="AH169" s="15" t="n">
        <v>0.8055555555555556</v>
      </c>
      <c r="AI169" s="15" t="n">
        <v>0.8090277777777778</v>
      </c>
      <c r="AJ169" s="15" t="n">
        <v>0.8048611111111111</v>
      </c>
      <c r="AK169" s="15" t="n">
        <v>0.8083333333333333</v>
      </c>
      <c r="AL169" s="15" t="n">
        <v>0.8104166666666667</v>
      </c>
      <c r="AM169" s="15" t="n">
        <v>0.8020833333333334</v>
      </c>
      <c r="AN169" s="15" t="n">
        <v>0.8041666666666667</v>
      </c>
      <c r="AO169" s="15" t="n">
        <v>0.80625</v>
      </c>
      <c r="AP169" s="15" t="n">
        <v>0.8034722222222223</v>
      </c>
      <c r="AQ169" s="15" t="n">
        <v>0.8125</v>
      </c>
      <c r="AR169" s="15" t="n">
        <v>0.8125</v>
      </c>
      <c r="AS169" s="15" t="n">
        <v>0.8125</v>
      </c>
      <c r="AT169" s="15" t="n">
        <v>0.8104166666666667</v>
      </c>
      <c r="AU169" s="15" t="n">
        <v>0.8083333333333333</v>
      </c>
      <c r="AV169" s="15" t="n">
        <v>0.8069444444444445</v>
      </c>
      <c r="AW169" s="15" t="n">
        <v>0.8083333333333333</v>
      </c>
      <c r="AX169" s="15" t="n">
        <v>0.8076388888888889</v>
      </c>
    </row>
    <row r="170">
      <c r="A170" s="14" t="n">
        <v>46189</v>
      </c>
      <c r="B170" s="15" t="n">
        <v>0.8027777777777778</v>
      </c>
      <c r="C170" s="15" t="n">
        <v>0.7916666666666666</v>
      </c>
      <c r="D170" s="15" t="n">
        <v>0.7993055555555556</v>
      </c>
      <c r="E170" s="15" t="n">
        <v>0.7951388888888888</v>
      </c>
      <c r="F170" s="15" t="n">
        <v>0.7930555555555555</v>
      </c>
      <c r="G170" s="15" t="n">
        <v>0.7979166666666667</v>
      </c>
      <c r="H170" s="15" t="n">
        <v>0.7944444444444444</v>
      </c>
      <c r="I170" s="15" t="n">
        <v>0.7930555555555555</v>
      </c>
      <c r="J170" s="15" t="n">
        <v>0.7902777777777777</v>
      </c>
      <c r="K170" s="15" t="n">
        <v>0.7923611111111111</v>
      </c>
      <c r="L170" s="15" t="n">
        <v>0.79375</v>
      </c>
      <c r="M170" s="15" t="n">
        <v>0.7916666666666666</v>
      </c>
      <c r="N170" s="15" t="n">
        <v>0.7895833333333333</v>
      </c>
      <c r="O170" s="15" t="n">
        <v>0.7909722222222222</v>
      </c>
      <c r="P170" s="15" t="n">
        <v>0.76875</v>
      </c>
      <c r="Q170" s="15" t="n">
        <v>0.7902777777777777</v>
      </c>
      <c r="R170" s="15" t="n">
        <v>0.7972222222222223</v>
      </c>
      <c r="S170" s="15" t="n">
        <v>0.8</v>
      </c>
      <c r="T170" s="15" t="n">
        <v>0.8013888888888889</v>
      </c>
      <c r="U170" s="15" t="n">
        <v>0.8013888888888889</v>
      </c>
      <c r="V170" s="15" t="n">
        <v>0.79375</v>
      </c>
      <c r="W170" s="15" t="n">
        <v>0.7972222222222223</v>
      </c>
      <c r="X170" s="15" t="n">
        <v>0.7986111111111112</v>
      </c>
      <c r="Y170" s="15" t="n">
        <v>0.7930555555555555</v>
      </c>
      <c r="Z170" s="15" t="n">
        <v>0.7979166666666667</v>
      </c>
      <c r="AA170" s="15" t="n">
        <v>0.7979166666666667</v>
      </c>
      <c r="AB170" s="15" t="n">
        <v>0.8</v>
      </c>
      <c r="AC170" s="15" t="n">
        <v>0.8006944444444445</v>
      </c>
      <c r="AD170" s="15" t="n">
        <v>0.8006944444444445</v>
      </c>
      <c r="AE170" s="15" t="n">
        <v>0.8013888888888889</v>
      </c>
      <c r="AF170" s="15" t="n">
        <v>0.8</v>
      </c>
      <c r="AG170" s="15" t="n">
        <v>0.8006944444444445</v>
      </c>
      <c r="AH170" s="15" t="n">
        <v>0.8055555555555556</v>
      </c>
      <c r="AI170" s="15" t="n">
        <v>0.8090277777777778</v>
      </c>
      <c r="AJ170" s="15" t="n">
        <v>0.8048611111111111</v>
      </c>
      <c r="AK170" s="15" t="n">
        <v>0.8083333333333333</v>
      </c>
      <c r="AL170" s="15" t="n">
        <v>0.8111111111111111</v>
      </c>
      <c r="AM170" s="15" t="n">
        <v>0.8020833333333334</v>
      </c>
      <c r="AN170" s="15" t="n">
        <v>0.8041666666666667</v>
      </c>
      <c r="AO170" s="15" t="n">
        <v>0.8069444444444445</v>
      </c>
      <c r="AP170" s="15" t="n">
        <v>0.8041666666666667</v>
      </c>
      <c r="AQ170" s="15" t="n">
        <v>0.8125</v>
      </c>
      <c r="AR170" s="15" t="n">
        <v>0.8125</v>
      </c>
      <c r="AS170" s="15" t="n">
        <v>0.8125</v>
      </c>
      <c r="AT170" s="15" t="n">
        <v>0.8104166666666667</v>
      </c>
      <c r="AU170" s="15" t="n">
        <v>0.8090277777777778</v>
      </c>
      <c r="AV170" s="15" t="n">
        <v>0.8069444444444445</v>
      </c>
      <c r="AW170" s="15" t="n">
        <v>0.8090277777777778</v>
      </c>
      <c r="AX170" s="15" t="n">
        <v>0.8076388888888889</v>
      </c>
    </row>
    <row r="171">
      <c r="A171" s="14" t="n">
        <v>46190</v>
      </c>
      <c r="B171" s="15" t="n">
        <v>0.8027777777777778</v>
      </c>
      <c r="C171" s="15" t="n">
        <v>0.7916666666666666</v>
      </c>
      <c r="D171" s="15" t="n">
        <v>0.7993055555555556</v>
      </c>
      <c r="E171" s="15" t="n">
        <v>0.7958333333333333</v>
      </c>
      <c r="F171" s="15" t="n">
        <v>0.7930555555555555</v>
      </c>
      <c r="G171" s="15" t="n">
        <v>0.7986111111111112</v>
      </c>
      <c r="H171" s="15" t="n">
        <v>0.7944444444444444</v>
      </c>
      <c r="I171" s="15" t="n">
        <v>0.7930555555555555</v>
      </c>
      <c r="J171" s="15" t="n">
        <v>0.7902777777777777</v>
      </c>
      <c r="K171" s="15" t="n">
        <v>0.7923611111111111</v>
      </c>
      <c r="L171" s="15" t="n">
        <v>0.7944444444444444</v>
      </c>
      <c r="M171" s="15" t="n">
        <v>0.7916666666666666</v>
      </c>
      <c r="N171" s="15" t="n">
        <v>0.7895833333333333</v>
      </c>
      <c r="O171" s="15" t="n">
        <v>0.7909722222222222</v>
      </c>
      <c r="P171" s="15" t="n">
        <v>0.7694444444444445</v>
      </c>
      <c r="Q171" s="15" t="n">
        <v>0.7909722222222222</v>
      </c>
      <c r="R171" s="15" t="n">
        <v>0.7979166666666667</v>
      </c>
      <c r="S171" s="15" t="n">
        <v>0.8</v>
      </c>
      <c r="T171" s="15" t="n">
        <v>0.8013888888888889</v>
      </c>
      <c r="U171" s="15" t="n">
        <v>0.8013888888888889</v>
      </c>
      <c r="V171" s="15" t="n">
        <v>0.7944444444444444</v>
      </c>
      <c r="W171" s="15" t="n">
        <v>0.7972222222222223</v>
      </c>
      <c r="X171" s="15" t="n">
        <v>0.7986111111111112</v>
      </c>
      <c r="Y171" s="15" t="n">
        <v>0.79375</v>
      </c>
      <c r="Z171" s="15" t="n">
        <v>0.7979166666666667</v>
      </c>
      <c r="AA171" s="15" t="n">
        <v>0.7979166666666667</v>
      </c>
      <c r="AB171" s="15" t="n">
        <v>0.8006944444444445</v>
      </c>
      <c r="AC171" s="15" t="n">
        <v>0.8006944444444445</v>
      </c>
      <c r="AD171" s="15" t="n">
        <v>0.8006944444444445</v>
      </c>
      <c r="AE171" s="15" t="n">
        <v>0.8020833333333334</v>
      </c>
      <c r="AF171" s="15" t="n">
        <v>0.8</v>
      </c>
      <c r="AG171" s="15" t="n">
        <v>0.8006944444444445</v>
      </c>
      <c r="AH171" s="15" t="n">
        <v>0.80625</v>
      </c>
      <c r="AI171" s="15" t="n">
        <v>0.8090277777777778</v>
      </c>
      <c r="AJ171" s="15" t="n">
        <v>0.8055555555555556</v>
      </c>
      <c r="AK171" s="15" t="n">
        <v>0.8090277777777778</v>
      </c>
      <c r="AL171" s="15" t="n">
        <v>0.8111111111111111</v>
      </c>
      <c r="AM171" s="15" t="n">
        <v>0.8020833333333334</v>
      </c>
      <c r="AN171" s="15" t="n">
        <v>0.8041666666666667</v>
      </c>
      <c r="AO171" s="15" t="n">
        <v>0.8069444444444445</v>
      </c>
      <c r="AP171" s="15" t="n">
        <v>0.8041666666666667</v>
      </c>
      <c r="AQ171" s="15" t="n">
        <v>0.8131944444444444</v>
      </c>
      <c r="AR171" s="15" t="n">
        <v>0.8125</v>
      </c>
      <c r="AS171" s="15" t="n">
        <v>0.8131944444444444</v>
      </c>
      <c r="AT171" s="15" t="n">
        <v>0.8104166666666667</v>
      </c>
      <c r="AU171" s="15" t="n">
        <v>0.8090277777777778</v>
      </c>
      <c r="AV171" s="15" t="n">
        <v>0.8069444444444445</v>
      </c>
      <c r="AW171" s="15" t="n">
        <v>0.8090277777777778</v>
      </c>
      <c r="AX171" s="15" t="n">
        <v>0.8083333333333333</v>
      </c>
    </row>
    <row r="172">
      <c r="A172" s="14" t="n">
        <v>46191</v>
      </c>
      <c r="B172" s="15" t="n">
        <v>0.8034722222222223</v>
      </c>
      <c r="C172" s="15" t="n">
        <v>0.7923611111111111</v>
      </c>
      <c r="D172" s="15" t="n">
        <v>0.7993055555555556</v>
      </c>
      <c r="E172" s="15" t="n">
        <v>0.7958333333333333</v>
      </c>
      <c r="F172" s="15" t="n">
        <v>0.79375</v>
      </c>
      <c r="G172" s="15" t="n">
        <v>0.7986111111111112</v>
      </c>
      <c r="H172" s="15" t="n">
        <v>0.7951388888888888</v>
      </c>
      <c r="I172" s="15" t="n">
        <v>0.79375</v>
      </c>
      <c r="J172" s="15" t="n">
        <v>0.7902777777777777</v>
      </c>
      <c r="K172" s="15" t="n">
        <v>0.7923611111111111</v>
      </c>
      <c r="L172" s="15" t="n">
        <v>0.7944444444444444</v>
      </c>
      <c r="M172" s="15" t="n">
        <v>0.7916666666666666</v>
      </c>
      <c r="N172" s="15" t="n">
        <v>0.7902777777777777</v>
      </c>
      <c r="O172" s="15" t="n">
        <v>0.7909722222222222</v>
      </c>
      <c r="P172" s="15" t="n">
        <v>0.7694444444444445</v>
      </c>
      <c r="Q172" s="15" t="n">
        <v>0.7909722222222222</v>
      </c>
      <c r="R172" s="15" t="n">
        <v>0.7979166666666667</v>
      </c>
      <c r="S172" s="15" t="n">
        <v>0.8</v>
      </c>
      <c r="T172" s="15" t="n">
        <v>0.8013888888888889</v>
      </c>
      <c r="U172" s="15" t="n">
        <v>0.8020833333333334</v>
      </c>
      <c r="V172" s="15" t="n">
        <v>0.7944444444444444</v>
      </c>
      <c r="W172" s="15" t="n">
        <v>0.7972222222222223</v>
      </c>
      <c r="X172" s="15" t="n">
        <v>0.7993055555555556</v>
      </c>
      <c r="Y172" s="15" t="n">
        <v>0.79375</v>
      </c>
      <c r="Z172" s="15" t="n">
        <v>0.7979166666666667</v>
      </c>
      <c r="AA172" s="15" t="n">
        <v>0.7986111111111112</v>
      </c>
      <c r="AB172" s="15" t="n">
        <v>0.8006944444444445</v>
      </c>
      <c r="AC172" s="15" t="n">
        <v>0.8013888888888889</v>
      </c>
      <c r="AD172" s="15" t="n">
        <v>0.8013888888888889</v>
      </c>
      <c r="AE172" s="15" t="n">
        <v>0.8020833333333334</v>
      </c>
      <c r="AF172" s="15" t="n">
        <v>0.8</v>
      </c>
      <c r="AG172" s="15" t="n">
        <v>0.8013888888888889</v>
      </c>
      <c r="AH172" s="15" t="n">
        <v>0.80625</v>
      </c>
      <c r="AI172" s="15" t="n">
        <v>0.8097222222222222</v>
      </c>
      <c r="AJ172" s="15" t="n">
        <v>0.8055555555555556</v>
      </c>
      <c r="AK172" s="15" t="n">
        <v>0.8090277777777778</v>
      </c>
      <c r="AL172" s="15" t="n">
        <v>0.8111111111111111</v>
      </c>
      <c r="AM172" s="15" t="n">
        <v>0.8027777777777778</v>
      </c>
      <c r="AN172" s="15" t="n">
        <v>0.8041666666666667</v>
      </c>
      <c r="AO172" s="15" t="n">
        <v>0.8069444444444445</v>
      </c>
      <c r="AP172" s="15" t="n">
        <v>0.8041666666666667</v>
      </c>
      <c r="AQ172" s="15" t="n">
        <v>0.8131944444444444</v>
      </c>
      <c r="AR172" s="15" t="n">
        <v>0.8131944444444444</v>
      </c>
      <c r="AS172" s="15" t="n">
        <v>0.8131944444444444</v>
      </c>
      <c r="AT172" s="15" t="n">
        <v>0.8111111111111111</v>
      </c>
      <c r="AU172" s="15" t="n">
        <v>0.8090277777777778</v>
      </c>
      <c r="AV172" s="15" t="n">
        <v>0.8076388888888889</v>
      </c>
      <c r="AW172" s="15" t="n">
        <v>0.8090277777777778</v>
      </c>
      <c r="AX172" s="15" t="n">
        <v>0.8083333333333333</v>
      </c>
    </row>
    <row r="173">
      <c r="A173" s="14" t="n">
        <v>46192</v>
      </c>
      <c r="B173" s="15" t="n">
        <v>0.8034722222222223</v>
      </c>
      <c r="C173" s="15" t="n">
        <v>0.7923611111111111</v>
      </c>
      <c r="D173" s="15" t="n">
        <v>0.8</v>
      </c>
      <c r="E173" s="15" t="n">
        <v>0.7958333333333333</v>
      </c>
      <c r="F173" s="15" t="n">
        <v>0.79375</v>
      </c>
      <c r="G173" s="15" t="n">
        <v>0.7986111111111112</v>
      </c>
      <c r="H173" s="15" t="n">
        <v>0.7951388888888888</v>
      </c>
      <c r="I173" s="15" t="n">
        <v>0.79375</v>
      </c>
      <c r="J173" s="15" t="n">
        <v>0.7909722222222222</v>
      </c>
      <c r="K173" s="15" t="n">
        <v>0.7930555555555555</v>
      </c>
      <c r="L173" s="15" t="n">
        <v>0.7944444444444444</v>
      </c>
      <c r="M173" s="15" t="n">
        <v>0.7923611111111111</v>
      </c>
      <c r="N173" s="15" t="n">
        <v>0.7902777777777777</v>
      </c>
      <c r="O173" s="15" t="n">
        <v>0.7916666666666666</v>
      </c>
      <c r="P173" s="15" t="n">
        <v>0.7694444444444445</v>
      </c>
      <c r="Q173" s="15" t="n">
        <v>0.7909722222222222</v>
      </c>
      <c r="R173" s="15" t="n">
        <v>0.7979166666666667</v>
      </c>
      <c r="S173" s="15" t="n">
        <v>0.8006944444444445</v>
      </c>
      <c r="T173" s="15" t="n">
        <v>0.8020833333333334</v>
      </c>
      <c r="U173" s="15" t="n">
        <v>0.8020833333333334</v>
      </c>
      <c r="V173" s="15" t="n">
        <v>0.7944444444444444</v>
      </c>
      <c r="W173" s="15" t="n">
        <v>0.7979166666666667</v>
      </c>
      <c r="X173" s="15" t="n">
        <v>0.7993055555555556</v>
      </c>
      <c r="Y173" s="15" t="n">
        <v>0.79375</v>
      </c>
      <c r="Z173" s="15" t="n">
        <v>0.7986111111111112</v>
      </c>
      <c r="AA173" s="15" t="n">
        <v>0.7986111111111112</v>
      </c>
      <c r="AB173" s="15" t="n">
        <v>0.8006944444444445</v>
      </c>
      <c r="AC173" s="15" t="n">
        <v>0.8013888888888889</v>
      </c>
      <c r="AD173" s="15" t="n">
        <v>0.8013888888888889</v>
      </c>
      <c r="AE173" s="15" t="n">
        <v>0.8020833333333334</v>
      </c>
      <c r="AF173" s="15" t="n">
        <v>0.8006944444444445</v>
      </c>
      <c r="AG173" s="15" t="n">
        <v>0.8013888888888889</v>
      </c>
      <c r="AH173" s="15" t="n">
        <v>0.80625</v>
      </c>
      <c r="AI173" s="15" t="n">
        <v>0.8097222222222222</v>
      </c>
      <c r="AJ173" s="15" t="n">
        <v>0.8055555555555556</v>
      </c>
      <c r="AK173" s="15" t="n">
        <v>0.8090277777777778</v>
      </c>
      <c r="AL173" s="15" t="n">
        <v>0.8118055555555556</v>
      </c>
      <c r="AM173" s="15" t="n">
        <v>0.8027777777777778</v>
      </c>
      <c r="AN173" s="15" t="n">
        <v>0.8048611111111111</v>
      </c>
      <c r="AO173" s="15" t="n">
        <v>0.8069444444444445</v>
      </c>
      <c r="AP173" s="15" t="n">
        <v>0.8048611111111111</v>
      </c>
      <c r="AQ173" s="15" t="n">
        <v>0.8131944444444444</v>
      </c>
      <c r="AR173" s="15" t="n">
        <v>0.8131944444444444</v>
      </c>
      <c r="AS173" s="15" t="n">
        <v>0.8131944444444444</v>
      </c>
      <c r="AT173" s="15" t="n">
        <v>0.8111111111111111</v>
      </c>
      <c r="AU173" s="15" t="n">
        <v>0.8090277777777778</v>
      </c>
      <c r="AV173" s="15" t="n">
        <v>0.8076388888888889</v>
      </c>
      <c r="AW173" s="15" t="n">
        <v>0.8097222222222222</v>
      </c>
      <c r="AX173" s="15" t="n">
        <v>0.8083333333333333</v>
      </c>
    </row>
    <row r="174">
      <c r="A174" s="14" t="n">
        <v>46193</v>
      </c>
      <c r="B174" s="15" t="n">
        <v>0.8034722222222223</v>
      </c>
      <c r="C174" s="15" t="n">
        <v>0.7923611111111111</v>
      </c>
      <c r="D174" s="15" t="n">
        <v>0.8</v>
      </c>
      <c r="E174" s="15" t="n">
        <v>0.7965277777777777</v>
      </c>
      <c r="F174" s="15" t="n">
        <v>0.79375</v>
      </c>
      <c r="G174" s="15" t="n">
        <v>0.7993055555555556</v>
      </c>
      <c r="H174" s="15" t="n">
        <v>0.7951388888888888</v>
      </c>
      <c r="I174" s="15" t="n">
        <v>0.79375</v>
      </c>
      <c r="J174" s="15" t="n">
        <v>0.7909722222222222</v>
      </c>
      <c r="K174" s="15" t="n">
        <v>0.7930555555555555</v>
      </c>
      <c r="L174" s="15" t="n">
        <v>0.7951388888888888</v>
      </c>
      <c r="M174" s="15" t="n">
        <v>0.7923611111111111</v>
      </c>
      <c r="N174" s="15" t="n">
        <v>0.7902777777777777</v>
      </c>
      <c r="O174" s="15" t="n">
        <v>0.7916666666666666</v>
      </c>
      <c r="P174" s="15" t="n">
        <v>0.7694444444444445</v>
      </c>
      <c r="Q174" s="15" t="n">
        <v>0.7916666666666666</v>
      </c>
      <c r="R174" s="15" t="n">
        <v>0.7979166666666667</v>
      </c>
      <c r="S174" s="15" t="n">
        <v>0.8006944444444445</v>
      </c>
      <c r="T174" s="15" t="n">
        <v>0.8020833333333334</v>
      </c>
      <c r="U174" s="15" t="n">
        <v>0.8020833333333334</v>
      </c>
      <c r="V174" s="15" t="n">
        <v>0.7951388888888888</v>
      </c>
      <c r="W174" s="15" t="n">
        <v>0.7979166666666667</v>
      </c>
      <c r="X174" s="15" t="n">
        <v>0.7993055555555556</v>
      </c>
      <c r="Y174" s="15" t="n">
        <v>0.79375</v>
      </c>
      <c r="Z174" s="15" t="n">
        <v>0.7986111111111112</v>
      </c>
      <c r="AA174" s="15" t="n">
        <v>0.7986111111111112</v>
      </c>
      <c r="AB174" s="15" t="n">
        <v>0.8013888888888889</v>
      </c>
      <c r="AC174" s="15" t="n">
        <v>0.8013888888888889</v>
      </c>
      <c r="AD174" s="15" t="n">
        <v>0.8013888888888889</v>
      </c>
      <c r="AE174" s="15" t="n">
        <v>0.8020833333333334</v>
      </c>
      <c r="AF174" s="15" t="n">
        <v>0.8006944444444445</v>
      </c>
      <c r="AG174" s="15" t="n">
        <v>0.8013888888888889</v>
      </c>
      <c r="AH174" s="15" t="n">
        <v>0.80625</v>
      </c>
      <c r="AI174" s="15" t="n">
        <v>0.8097222222222222</v>
      </c>
      <c r="AJ174" s="15" t="n">
        <v>0.8055555555555556</v>
      </c>
      <c r="AK174" s="15" t="n">
        <v>0.8090277777777778</v>
      </c>
      <c r="AL174" s="15" t="n">
        <v>0.8118055555555556</v>
      </c>
      <c r="AM174" s="15" t="n">
        <v>0.8027777777777778</v>
      </c>
      <c r="AN174" s="15" t="n">
        <v>0.8048611111111111</v>
      </c>
      <c r="AO174" s="15" t="n">
        <v>0.8076388888888889</v>
      </c>
      <c r="AP174" s="15" t="n">
        <v>0.8048611111111111</v>
      </c>
      <c r="AQ174" s="15" t="n">
        <v>0.8138888888888889</v>
      </c>
      <c r="AR174" s="15" t="n">
        <v>0.8131944444444444</v>
      </c>
      <c r="AS174" s="15" t="n">
        <v>0.8131944444444444</v>
      </c>
      <c r="AT174" s="15" t="n">
        <v>0.8111111111111111</v>
      </c>
      <c r="AU174" s="15" t="n">
        <v>0.8097222222222222</v>
      </c>
      <c r="AV174" s="15" t="n">
        <v>0.8076388888888889</v>
      </c>
      <c r="AW174" s="15" t="n">
        <v>0.8097222222222222</v>
      </c>
      <c r="AX174" s="15" t="n">
        <v>0.8083333333333333</v>
      </c>
    </row>
    <row r="175">
      <c r="A175" s="14" t="n">
        <v>46194</v>
      </c>
      <c r="B175" s="15" t="n">
        <v>0.8041666666666667</v>
      </c>
      <c r="C175" s="15" t="n">
        <v>0.7930555555555555</v>
      </c>
      <c r="D175" s="15" t="n">
        <v>0.8</v>
      </c>
      <c r="E175" s="15" t="n">
        <v>0.7965277777777777</v>
      </c>
      <c r="F175" s="15" t="n">
        <v>0.79375</v>
      </c>
      <c r="G175" s="15" t="n">
        <v>0.7993055555555556</v>
      </c>
      <c r="H175" s="15" t="n">
        <v>0.7951388888888888</v>
      </c>
      <c r="I175" s="15" t="n">
        <v>0.79375</v>
      </c>
      <c r="J175" s="15" t="n">
        <v>0.7909722222222222</v>
      </c>
      <c r="K175" s="15" t="n">
        <v>0.7930555555555555</v>
      </c>
      <c r="L175" s="15" t="n">
        <v>0.7951388888888888</v>
      </c>
      <c r="M175" s="15" t="n">
        <v>0.7923611111111111</v>
      </c>
      <c r="N175" s="15" t="n">
        <v>0.7902777777777777</v>
      </c>
      <c r="O175" s="15" t="n">
        <v>0.7916666666666666</v>
      </c>
      <c r="P175" s="15" t="n">
        <v>0.7701388888888889</v>
      </c>
      <c r="Q175" s="15" t="n">
        <v>0.7916666666666666</v>
      </c>
      <c r="R175" s="15" t="n">
        <v>0.7986111111111112</v>
      </c>
      <c r="S175" s="15" t="n">
        <v>0.8006944444444445</v>
      </c>
      <c r="T175" s="15" t="n">
        <v>0.8020833333333334</v>
      </c>
      <c r="U175" s="15" t="n">
        <v>0.8020833333333334</v>
      </c>
      <c r="V175" s="15" t="n">
        <v>0.7951388888888888</v>
      </c>
      <c r="W175" s="15" t="n">
        <v>0.7979166666666667</v>
      </c>
      <c r="X175" s="15" t="n">
        <v>0.7993055555555556</v>
      </c>
      <c r="Y175" s="15" t="n">
        <v>0.7944444444444444</v>
      </c>
      <c r="Z175" s="15" t="n">
        <v>0.7986111111111112</v>
      </c>
      <c r="AA175" s="15" t="n">
        <v>0.7986111111111112</v>
      </c>
      <c r="AB175" s="15" t="n">
        <v>0.8013888888888889</v>
      </c>
      <c r="AC175" s="15" t="n">
        <v>0.8013888888888889</v>
      </c>
      <c r="AD175" s="15" t="n">
        <v>0.8013888888888889</v>
      </c>
      <c r="AE175" s="15" t="n">
        <v>0.8027777777777778</v>
      </c>
      <c r="AF175" s="15" t="n">
        <v>0.8006944444444445</v>
      </c>
      <c r="AG175" s="15" t="n">
        <v>0.8013888888888889</v>
      </c>
      <c r="AH175" s="15" t="n">
        <v>0.8069444444444445</v>
      </c>
      <c r="AI175" s="15" t="n">
        <v>0.8097222222222222</v>
      </c>
      <c r="AJ175" s="15" t="n">
        <v>0.80625</v>
      </c>
      <c r="AK175" s="15" t="n">
        <v>0.8097222222222222</v>
      </c>
      <c r="AL175" s="15" t="n">
        <v>0.8118055555555556</v>
      </c>
      <c r="AM175" s="15" t="n">
        <v>0.8027777777777778</v>
      </c>
      <c r="AN175" s="15" t="n">
        <v>0.8048611111111111</v>
      </c>
      <c r="AO175" s="15" t="n">
        <v>0.8076388888888889</v>
      </c>
      <c r="AP175" s="15" t="n">
        <v>0.8048611111111111</v>
      </c>
      <c r="AQ175" s="15" t="n">
        <v>0.8138888888888889</v>
      </c>
      <c r="AR175" s="15" t="n">
        <v>0.8131944444444444</v>
      </c>
      <c r="AS175" s="15" t="n">
        <v>0.8138888888888889</v>
      </c>
      <c r="AT175" s="15" t="n">
        <v>0.8111111111111111</v>
      </c>
      <c r="AU175" s="15" t="n">
        <v>0.8097222222222222</v>
      </c>
      <c r="AV175" s="15" t="n">
        <v>0.8076388888888889</v>
      </c>
      <c r="AW175" s="15" t="n">
        <v>0.8097222222222222</v>
      </c>
      <c r="AX175" s="15" t="n">
        <v>0.8090277777777778</v>
      </c>
    </row>
    <row r="176">
      <c r="A176" s="14" t="n">
        <v>46195</v>
      </c>
      <c r="B176" s="15" t="n">
        <v>0.8041666666666667</v>
      </c>
      <c r="C176" s="15" t="n">
        <v>0.7930555555555555</v>
      </c>
      <c r="D176" s="15" t="n">
        <v>0.8</v>
      </c>
      <c r="E176" s="15" t="n">
        <v>0.7965277777777777</v>
      </c>
      <c r="F176" s="15" t="n">
        <v>0.7944444444444444</v>
      </c>
      <c r="G176" s="15" t="n">
        <v>0.7993055555555556</v>
      </c>
      <c r="H176" s="15" t="n">
        <v>0.7958333333333333</v>
      </c>
      <c r="I176" s="15" t="n">
        <v>0.7944444444444444</v>
      </c>
      <c r="J176" s="15" t="n">
        <v>0.7909722222222222</v>
      </c>
      <c r="K176" s="15" t="n">
        <v>0.7930555555555555</v>
      </c>
      <c r="L176" s="15" t="n">
        <v>0.7951388888888888</v>
      </c>
      <c r="M176" s="15" t="n">
        <v>0.7923611111111111</v>
      </c>
      <c r="N176" s="15" t="n">
        <v>0.7909722222222222</v>
      </c>
      <c r="O176" s="15" t="n">
        <v>0.7916666666666666</v>
      </c>
      <c r="P176" s="15" t="n">
        <v>0.7701388888888889</v>
      </c>
      <c r="Q176" s="15" t="n">
        <v>0.7916666666666666</v>
      </c>
      <c r="R176" s="15" t="n">
        <v>0.7986111111111112</v>
      </c>
      <c r="S176" s="15" t="n">
        <v>0.8006944444444445</v>
      </c>
      <c r="T176" s="15" t="n">
        <v>0.8020833333333334</v>
      </c>
      <c r="U176" s="15" t="n">
        <v>0.8027777777777778</v>
      </c>
      <c r="V176" s="15" t="n">
        <v>0.7951388888888888</v>
      </c>
      <c r="W176" s="15" t="n">
        <v>0.7979166666666667</v>
      </c>
      <c r="X176" s="15" t="n">
        <v>0.8</v>
      </c>
      <c r="Y176" s="15" t="n">
        <v>0.7944444444444444</v>
      </c>
      <c r="Z176" s="15" t="n">
        <v>0.7986111111111112</v>
      </c>
      <c r="AA176" s="15" t="n">
        <v>0.7993055555555556</v>
      </c>
      <c r="AB176" s="15" t="n">
        <v>0.8013888888888889</v>
      </c>
      <c r="AC176" s="15" t="n">
        <v>0.8013888888888889</v>
      </c>
      <c r="AD176" s="15" t="n">
        <v>0.8020833333333334</v>
      </c>
      <c r="AE176" s="15" t="n">
        <v>0.8027777777777778</v>
      </c>
      <c r="AF176" s="15" t="n">
        <v>0.8006944444444445</v>
      </c>
      <c r="AG176" s="15" t="n">
        <v>0.8020833333333334</v>
      </c>
      <c r="AH176" s="15" t="n">
        <v>0.8069444444444445</v>
      </c>
      <c r="AI176" s="15" t="n">
        <v>0.8104166666666667</v>
      </c>
      <c r="AJ176" s="15" t="n">
        <v>0.80625</v>
      </c>
      <c r="AK176" s="15" t="n">
        <v>0.8097222222222222</v>
      </c>
      <c r="AL176" s="15" t="n">
        <v>0.8118055555555556</v>
      </c>
      <c r="AM176" s="15" t="n">
        <v>0.8034722222222223</v>
      </c>
      <c r="AN176" s="15" t="n">
        <v>0.8048611111111111</v>
      </c>
      <c r="AO176" s="15" t="n">
        <v>0.8076388888888889</v>
      </c>
      <c r="AP176" s="15" t="n">
        <v>0.8048611111111111</v>
      </c>
      <c r="AQ176" s="15" t="n">
        <v>0.8138888888888889</v>
      </c>
      <c r="AR176" s="15" t="n">
        <v>0.8131944444444444</v>
      </c>
      <c r="AS176" s="15" t="n">
        <v>0.8138888888888889</v>
      </c>
      <c r="AT176" s="15" t="n">
        <v>0.8118055555555556</v>
      </c>
      <c r="AU176" s="15" t="n">
        <v>0.8097222222222222</v>
      </c>
      <c r="AV176" s="15" t="n">
        <v>0.8076388888888889</v>
      </c>
      <c r="AW176" s="15" t="n">
        <v>0.8097222222222222</v>
      </c>
      <c r="AX176" s="15" t="n">
        <v>0.8090277777777778</v>
      </c>
    </row>
    <row r="177">
      <c r="A177" s="14" t="n">
        <v>46196</v>
      </c>
      <c r="B177" s="15" t="n">
        <v>0.8041666666666667</v>
      </c>
      <c r="C177" s="15" t="n">
        <v>0.7930555555555555</v>
      </c>
      <c r="D177" s="15" t="n">
        <v>0.8</v>
      </c>
      <c r="E177" s="15" t="n">
        <v>0.7965277777777777</v>
      </c>
      <c r="F177" s="15" t="n">
        <v>0.7944444444444444</v>
      </c>
      <c r="G177" s="15" t="n">
        <v>0.7993055555555556</v>
      </c>
      <c r="H177" s="15" t="n">
        <v>0.7958333333333333</v>
      </c>
      <c r="I177" s="15" t="n">
        <v>0.7944444444444444</v>
      </c>
      <c r="J177" s="15" t="n">
        <v>0.7916666666666666</v>
      </c>
      <c r="K177" s="15" t="n">
        <v>0.79375</v>
      </c>
      <c r="L177" s="15" t="n">
        <v>0.7951388888888888</v>
      </c>
      <c r="M177" s="15" t="n">
        <v>0.7923611111111111</v>
      </c>
      <c r="N177" s="15" t="n">
        <v>0.7909722222222222</v>
      </c>
      <c r="O177" s="15" t="n">
        <v>0.7916666666666666</v>
      </c>
      <c r="P177" s="15" t="n">
        <v>0.7701388888888889</v>
      </c>
      <c r="Q177" s="15" t="n">
        <v>0.7916666666666666</v>
      </c>
      <c r="R177" s="15" t="n">
        <v>0.7986111111111112</v>
      </c>
      <c r="S177" s="15" t="n">
        <v>0.8013888888888889</v>
      </c>
      <c r="T177" s="15" t="n">
        <v>0.8020833333333334</v>
      </c>
      <c r="U177" s="15" t="n">
        <v>0.8027777777777778</v>
      </c>
      <c r="V177" s="15" t="n">
        <v>0.7951388888888888</v>
      </c>
      <c r="W177" s="15" t="n">
        <v>0.7986111111111112</v>
      </c>
      <c r="X177" s="15" t="n">
        <v>0.8</v>
      </c>
      <c r="Y177" s="15" t="n">
        <v>0.7944444444444444</v>
      </c>
      <c r="Z177" s="15" t="n">
        <v>0.7986111111111112</v>
      </c>
      <c r="AA177" s="15" t="n">
        <v>0.7993055555555556</v>
      </c>
      <c r="AB177" s="15" t="n">
        <v>0.8013888888888889</v>
      </c>
      <c r="AC177" s="15" t="n">
        <v>0.8020833333333334</v>
      </c>
      <c r="AD177" s="15" t="n">
        <v>0.8020833333333334</v>
      </c>
      <c r="AE177" s="15" t="n">
        <v>0.8027777777777778</v>
      </c>
      <c r="AF177" s="15" t="n">
        <v>0.8006944444444445</v>
      </c>
      <c r="AG177" s="15" t="n">
        <v>0.8020833333333334</v>
      </c>
      <c r="AH177" s="15" t="n">
        <v>0.8069444444444445</v>
      </c>
      <c r="AI177" s="15" t="n">
        <v>0.8104166666666667</v>
      </c>
      <c r="AJ177" s="15" t="n">
        <v>0.80625</v>
      </c>
      <c r="AK177" s="15" t="n">
        <v>0.8097222222222222</v>
      </c>
      <c r="AL177" s="15" t="n">
        <v>0.8118055555555556</v>
      </c>
      <c r="AM177" s="15" t="n">
        <v>0.8034722222222223</v>
      </c>
      <c r="AN177" s="15" t="n">
        <v>0.8055555555555556</v>
      </c>
      <c r="AO177" s="15" t="n">
        <v>0.8076388888888889</v>
      </c>
      <c r="AP177" s="15" t="n">
        <v>0.8055555555555556</v>
      </c>
      <c r="AQ177" s="15" t="n">
        <v>0.8138888888888889</v>
      </c>
      <c r="AR177" s="15" t="n">
        <v>0.8138888888888889</v>
      </c>
      <c r="AS177" s="15" t="n">
        <v>0.8138888888888889</v>
      </c>
      <c r="AT177" s="15" t="n">
        <v>0.8118055555555556</v>
      </c>
      <c r="AU177" s="15" t="n">
        <v>0.8097222222222222</v>
      </c>
      <c r="AV177" s="15" t="n">
        <v>0.8083333333333333</v>
      </c>
      <c r="AW177" s="15" t="n">
        <v>0.8097222222222222</v>
      </c>
      <c r="AX177" s="15" t="n">
        <v>0.8090277777777778</v>
      </c>
    </row>
    <row r="178">
      <c r="A178" s="14" t="n">
        <v>46197</v>
      </c>
      <c r="B178" s="15" t="n">
        <v>0.8041666666666667</v>
      </c>
      <c r="C178" s="15" t="n">
        <v>0.7930555555555555</v>
      </c>
      <c r="D178" s="15" t="n">
        <v>0.8006944444444445</v>
      </c>
      <c r="E178" s="15" t="n">
        <v>0.7965277777777777</v>
      </c>
      <c r="F178" s="15" t="n">
        <v>0.7944444444444444</v>
      </c>
      <c r="G178" s="15" t="n">
        <v>0.7993055555555556</v>
      </c>
      <c r="H178" s="15" t="n">
        <v>0.7958333333333333</v>
      </c>
      <c r="I178" s="15" t="n">
        <v>0.7944444444444444</v>
      </c>
      <c r="J178" s="15" t="n">
        <v>0.7916666666666666</v>
      </c>
      <c r="K178" s="15" t="n">
        <v>0.79375</v>
      </c>
      <c r="L178" s="15" t="n">
        <v>0.7951388888888888</v>
      </c>
      <c r="M178" s="15" t="n">
        <v>0.7930555555555555</v>
      </c>
      <c r="N178" s="15" t="n">
        <v>0.7909722222222222</v>
      </c>
      <c r="O178" s="15" t="n">
        <v>0.7923611111111111</v>
      </c>
      <c r="P178" s="15" t="n">
        <v>0.7701388888888889</v>
      </c>
      <c r="Q178" s="15" t="n">
        <v>0.7916666666666666</v>
      </c>
      <c r="R178" s="15" t="n">
        <v>0.7986111111111112</v>
      </c>
      <c r="S178" s="15" t="n">
        <v>0.8013888888888889</v>
      </c>
      <c r="T178" s="15" t="n">
        <v>0.8027777777777778</v>
      </c>
      <c r="U178" s="15" t="n">
        <v>0.8027777777777778</v>
      </c>
      <c r="V178" s="15" t="n">
        <v>0.7951388888888888</v>
      </c>
      <c r="W178" s="15" t="n">
        <v>0.7986111111111112</v>
      </c>
      <c r="X178" s="15" t="n">
        <v>0.8</v>
      </c>
      <c r="Y178" s="15" t="n">
        <v>0.7944444444444444</v>
      </c>
      <c r="Z178" s="15" t="n">
        <v>0.7993055555555556</v>
      </c>
      <c r="AA178" s="15" t="n">
        <v>0.7993055555555556</v>
      </c>
      <c r="AB178" s="15" t="n">
        <v>0.8013888888888889</v>
      </c>
      <c r="AC178" s="15" t="n">
        <v>0.8020833333333334</v>
      </c>
      <c r="AD178" s="15" t="n">
        <v>0.8020833333333334</v>
      </c>
      <c r="AE178" s="15" t="n">
        <v>0.8027777777777778</v>
      </c>
      <c r="AF178" s="15" t="n">
        <v>0.8013888888888889</v>
      </c>
      <c r="AG178" s="15" t="n">
        <v>0.8020833333333334</v>
      </c>
      <c r="AH178" s="15" t="n">
        <v>0.8069444444444445</v>
      </c>
      <c r="AI178" s="15" t="n">
        <v>0.8104166666666667</v>
      </c>
      <c r="AJ178" s="15" t="n">
        <v>0.80625</v>
      </c>
      <c r="AK178" s="15" t="n">
        <v>0.8097222222222222</v>
      </c>
      <c r="AL178" s="15" t="n">
        <v>0.8125</v>
      </c>
      <c r="AM178" s="15" t="n">
        <v>0.8034722222222223</v>
      </c>
      <c r="AN178" s="15" t="n">
        <v>0.8055555555555556</v>
      </c>
      <c r="AO178" s="15" t="n">
        <v>0.8083333333333333</v>
      </c>
      <c r="AP178" s="15" t="n">
        <v>0.8055555555555556</v>
      </c>
      <c r="AQ178" s="15" t="n">
        <v>0.8138888888888889</v>
      </c>
      <c r="AR178" s="15" t="n">
        <v>0.8138888888888889</v>
      </c>
      <c r="AS178" s="15" t="n">
        <v>0.8138888888888889</v>
      </c>
      <c r="AT178" s="15" t="n">
        <v>0.8118055555555556</v>
      </c>
      <c r="AU178" s="15" t="n">
        <v>0.8097222222222222</v>
      </c>
      <c r="AV178" s="15" t="n">
        <v>0.8083333333333333</v>
      </c>
      <c r="AW178" s="15" t="n">
        <v>0.8104166666666667</v>
      </c>
      <c r="AX178" s="15" t="n">
        <v>0.8090277777777778</v>
      </c>
    </row>
    <row r="179">
      <c r="A179" s="14" t="n">
        <v>46198</v>
      </c>
      <c r="B179" s="15" t="n">
        <v>0.8041666666666667</v>
      </c>
      <c r="C179" s="15" t="n">
        <v>0.7930555555555555</v>
      </c>
      <c r="D179" s="15" t="n">
        <v>0.8006944444444445</v>
      </c>
      <c r="E179" s="15" t="n">
        <v>0.7965277777777777</v>
      </c>
      <c r="F179" s="15" t="n">
        <v>0.7944444444444444</v>
      </c>
      <c r="G179" s="15" t="n">
        <v>0.8</v>
      </c>
      <c r="H179" s="15" t="n">
        <v>0.7958333333333333</v>
      </c>
      <c r="I179" s="15" t="n">
        <v>0.7944444444444444</v>
      </c>
      <c r="J179" s="15" t="n">
        <v>0.7916666666666666</v>
      </c>
      <c r="K179" s="15" t="n">
        <v>0.79375</v>
      </c>
      <c r="L179" s="15" t="n">
        <v>0.7958333333333333</v>
      </c>
      <c r="M179" s="15" t="n">
        <v>0.7930555555555555</v>
      </c>
      <c r="N179" s="15" t="n">
        <v>0.7909722222222222</v>
      </c>
      <c r="O179" s="15" t="n">
        <v>0.7923611111111111</v>
      </c>
      <c r="P179" s="15" t="n">
        <v>0.7701388888888889</v>
      </c>
      <c r="Q179" s="15" t="n">
        <v>0.7923611111111111</v>
      </c>
      <c r="R179" s="15" t="n">
        <v>0.7986111111111112</v>
      </c>
      <c r="S179" s="15" t="n">
        <v>0.8013888888888889</v>
      </c>
      <c r="T179" s="15" t="n">
        <v>0.8027777777777778</v>
      </c>
      <c r="U179" s="15" t="n">
        <v>0.8027777777777778</v>
      </c>
      <c r="V179" s="15" t="n">
        <v>0.7951388888888888</v>
      </c>
      <c r="W179" s="15" t="n">
        <v>0.7986111111111112</v>
      </c>
      <c r="X179" s="15" t="n">
        <v>0.8</v>
      </c>
      <c r="Y179" s="15" t="n">
        <v>0.7944444444444444</v>
      </c>
      <c r="Z179" s="15" t="n">
        <v>0.7993055555555556</v>
      </c>
      <c r="AA179" s="15" t="n">
        <v>0.7993055555555556</v>
      </c>
      <c r="AB179" s="15" t="n">
        <v>0.8013888888888889</v>
      </c>
      <c r="AC179" s="15" t="n">
        <v>0.8020833333333334</v>
      </c>
      <c r="AD179" s="15" t="n">
        <v>0.8020833333333334</v>
      </c>
      <c r="AE179" s="15" t="n">
        <v>0.8027777777777778</v>
      </c>
      <c r="AF179" s="15" t="n">
        <v>0.8013888888888889</v>
      </c>
      <c r="AG179" s="15" t="n">
        <v>0.8020833333333334</v>
      </c>
      <c r="AH179" s="15" t="n">
        <v>0.8069444444444445</v>
      </c>
      <c r="AI179" s="15" t="n">
        <v>0.8104166666666667</v>
      </c>
      <c r="AJ179" s="15" t="n">
        <v>0.80625</v>
      </c>
      <c r="AK179" s="15" t="n">
        <v>0.8097222222222222</v>
      </c>
      <c r="AL179" s="15" t="n">
        <v>0.8125</v>
      </c>
      <c r="AM179" s="15" t="n">
        <v>0.8034722222222223</v>
      </c>
      <c r="AN179" s="15" t="n">
        <v>0.8055555555555556</v>
      </c>
      <c r="AO179" s="15" t="n">
        <v>0.8083333333333333</v>
      </c>
      <c r="AP179" s="15" t="n">
        <v>0.8055555555555556</v>
      </c>
      <c r="AQ179" s="15" t="n">
        <v>0.8138888888888889</v>
      </c>
      <c r="AR179" s="15" t="n">
        <v>0.8138888888888889</v>
      </c>
      <c r="AS179" s="15" t="n">
        <v>0.8138888888888889</v>
      </c>
      <c r="AT179" s="15" t="n">
        <v>0.8118055555555556</v>
      </c>
      <c r="AU179" s="15" t="n">
        <v>0.8104166666666667</v>
      </c>
      <c r="AV179" s="15" t="n">
        <v>0.8083333333333333</v>
      </c>
      <c r="AW179" s="15" t="n">
        <v>0.8104166666666667</v>
      </c>
      <c r="AX179" s="15" t="n">
        <v>0.8090277777777778</v>
      </c>
    </row>
    <row r="180">
      <c r="A180" s="14" t="n">
        <v>46199</v>
      </c>
      <c r="B180" s="15" t="n">
        <v>0.8041666666666667</v>
      </c>
      <c r="C180" s="15" t="n">
        <v>0.7930555555555555</v>
      </c>
      <c r="D180" s="15" t="n">
        <v>0.8006944444444445</v>
      </c>
      <c r="E180" s="15" t="n">
        <v>0.7965277777777777</v>
      </c>
      <c r="F180" s="15" t="n">
        <v>0.7944444444444444</v>
      </c>
      <c r="G180" s="15" t="n">
        <v>0.8</v>
      </c>
      <c r="H180" s="15" t="n">
        <v>0.7958333333333333</v>
      </c>
      <c r="I180" s="15" t="n">
        <v>0.7944444444444444</v>
      </c>
      <c r="J180" s="15" t="n">
        <v>0.7916666666666666</v>
      </c>
      <c r="K180" s="15" t="n">
        <v>0.79375</v>
      </c>
      <c r="L180" s="15" t="n">
        <v>0.7958333333333333</v>
      </c>
      <c r="M180" s="15" t="n">
        <v>0.7930555555555555</v>
      </c>
      <c r="N180" s="15" t="n">
        <v>0.7909722222222222</v>
      </c>
      <c r="O180" s="15" t="n">
        <v>0.7923611111111111</v>
      </c>
      <c r="P180" s="15" t="n">
        <v>0.7701388888888889</v>
      </c>
      <c r="Q180" s="15" t="n">
        <v>0.7923611111111111</v>
      </c>
      <c r="R180" s="15" t="n">
        <v>0.7986111111111112</v>
      </c>
      <c r="S180" s="15" t="n">
        <v>0.8013888888888889</v>
      </c>
      <c r="T180" s="15" t="n">
        <v>0.8027777777777778</v>
      </c>
      <c r="U180" s="15" t="n">
        <v>0.8027777777777778</v>
      </c>
      <c r="V180" s="15" t="n">
        <v>0.7958333333333333</v>
      </c>
      <c r="W180" s="15" t="n">
        <v>0.7986111111111112</v>
      </c>
      <c r="X180" s="15" t="n">
        <v>0.8</v>
      </c>
      <c r="Y180" s="15" t="n">
        <v>0.7944444444444444</v>
      </c>
      <c r="Z180" s="15" t="n">
        <v>0.7993055555555556</v>
      </c>
      <c r="AA180" s="15" t="n">
        <v>0.7993055555555556</v>
      </c>
      <c r="AB180" s="15" t="n">
        <v>0.8020833333333334</v>
      </c>
      <c r="AC180" s="15" t="n">
        <v>0.8020833333333334</v>
      </c>
      <c r="AD180" s="15" t="n">
        <v>0.8020833333333334</v>
      </c>
      <c r="AE180" s="15" t="n">
        <v>0.8027777777777778</v>
      </c>
      <c r="AF180" s="15" t="n">
        <v>0.8013888888888889</v>
      </c>
      <c r="AG180" s="15" t="n">
        <v>0.8020833333333334</v>
      </c>
      <c r="AH180" s="15" t="n">
        <v>0.8069444444444445</v>
      </c>
      <c r="AI180" s="15" t="n">
        <v>0.8104166666666667</v>
      </c>
      <c r="AJ180" s="15" t="n">
        <v>0.80625</v>
      </c>
      <c r="AK180" s="15" t="n">
        <v>0.8097222222222222</v>
      </c>
      <c r="AL180" s="15" t="n">
        <v>0.8125</v>
      </c>
      <c r="AM180" s="15" t="n">
        <v>0.8034722222222223</v>
      </c>
      <c r="AN180" s="15" t="n">
        <v>0.8055555555555556</v>
      </c>
      <c r="AO180" s="15" t="n">
        <v>0.8083333333333333</v>
      </c>
      <c r="AP180" s="15" t="n">
        <v>0.8055555555555556</v>
      </c>
      <c r="AQ180" s="15" t="n">
        <v>0.8145833333333333</v>
      </c>
      <c r="AR180" s="15" t="n">
        <v>0.8138888888888889</v>
      </c>
      <c r="AS180" s="15" t="n">
        <v>0.8138888888888889</v>
      </c>
      <c r="AT180" s="15" t="n">
        <v>0.8118055555555556</v>
      </c>
      <c r="AU180" s="15" t="n">
        <v>0.8104166666666667</v>
      </c>
      <c r="AV180" s="15" t="n">
        <v>0.8083333333333333</v>
      </c>
      <c r="AW180" s="15" t="n">
        <v>0.8104166666666667</v>
      </c>
      <c r="AX180" s="15" t="n">
        <v>0.8097222222222222</v>
      </c>
    </row>
    <row r="181">
      <c r="A181" s="14" t="n">
        <v>46200</v>
      </c>
      <c r="B181" s="15" t="n">
        <v>0.8041666666666667</v>
      </c>
      <c r="C181" s="15" t="n">
        <v>0.7930555555555555</v>
      </c>
      <c r="D181" s="15" t="n">
        <v>0.8006944444444445</v>
      </c>
      <c r="E181" s="15" t="n">
        <v>0.7965277777777777</v>
      </c>
      <c r="F181" s="15" t="n">
        <v>0.7944444444444444</v>
      </c>
      <c r="G181" s="15" t="n">
        <v>0.8</v>
      </c>
      <c r="H181" s="15" t="n">
        <v>0.7958333333333333</v>
      </c>
      <c r="I181" s="15" t="n">
        <v>0.7944444444444444</v>
      </c>
      <c r="J181" s="15" t="n">
        <v>0.7916666666666666</v>
      </c>
      <c r="K181" s="15" t="n">
        <v>0.79375</v>
      </c>
      <c r="L181" s="15" t="n">
        <v>0.7958333333333333</v>
      </c>
      <c r="M181" s="15" t="n">
        <v>0.7930555555555555</v>
      </c>
      <c r="N181" s="15" t="n">
        <v>0.7909722222222222</v>
      </c>
      <c r="O181" s="15" t="n">
        <v>0.7923611111111111</v>
      </c>
      <c r="P181" s="15" t="n">
        <v>0.7708333333333334</v>
      </c>
      <c r="Q181" s="15" t="n">
        <v>0.7923611111111111</v>
      </c>
      <c r="R181" s="15" t="n">
        <v>0.7986111111111112</v>
      </c>
      <c r="S181" s="15" t="n">
        <v>0.8013888888888889</v>
      </c>
      <c r="T181" s="15" t="n">
        <v>0.8027777777777778</v>
      </c>
      <c r="U181" s="15" t="n">
        <v>0.8027777777777778</v>
      </c>
      <c r="V181" s="15" t="n">
        <v>0.7958333333333333</v>
      </c>
      <c r="W181" s="15" t="n">
        <v>0.7986111111111112</v>
      </c>
      <c r="X181" s="15" t="n">
        <v>0.8</v>
      </c>
      <c r="Y181" s="15" t="n">
        <v>0.7944444444444444</v>
      </c>
      <c r="Z181" s="15" t="n">
        <v>0.7993055555555556</v>
      </c>
      <c r="AA181" s="15" t="n">
        <v>0.7993055555555556</v>
      </c>
      <c r="AB181" s="15" t="n">
        <v>0.8020833333333334</v>
      </c>
      <c r="AC181" s="15" t="n">
        <v>0.8020833333333334</v>
      </c>
      <c r="AD181" s="15" t="n">
        <v>0.8020833333333334</v>
      </c>
      <c r="AE181" s="15" t="n">
        <v>0.8027777777777778</v>
      </c>
      <c r="AF181" s="15" t="n">
        <v>0.8013888888888889</v>
      </c>
      <c r="AG181" s="15" t="n">
        <v>0.8020833333333334</v>
      </c>
      <c r="AH181" s="15" t="n">
        <v>0.8076388888888889</v>
      </c>
      <c r="AI181" s="15" t="n">
        <v>0.8104166666666667</v>
      </c>
      <c r="AJ181" s="15" t="n">
        <v>0.80625</v>
      </c>
      <c r="AK181" s="15" t="n">
        <v>0.8104166666666667</v>
      </c>
      <c r="AL181" s="15" t="n">
        <v>0.8125</v>
      </c>
      <c r="AM181" s="15" t="n">
        <v>0.8034722222222223</v>
      </c>
      <c r="AN181" s="15" t="n">
        <v>0.8055555555555556</v>
      </c>
      <c r="AO181" s="15" t="n">
        <v>0.8083333333333333</v>
      </c>
      <c r="AP181" s="15" t="n">
        <v>0.8055555555555556</v>
      </c>
      <c r="AQ181" s="15" t="n">
        <v>0.8145833333333333</v>
      </c>
      <c r="AR181" s="15" t="n">
        <v>0.8138888888888889</v>
      </c>
      <c r="AS181" s="15" t="n">
        <v>0.8145833333333333</v>
      </c>
      <c r="AT181" s="15" t="n">
        <v>0.8118055555555556</v>
      </c>
      <c r="AU181" s="15" t="n">
        <v>0.8104166666666667</v>
      </c>
      <c r="AV181" s="15" t="n">
        <v>0.8083333333333333</v>
      </c>
      <c r="AW181" s="15" t="n">
        <v>0.8104166666666667</v>
      </c>
      <c r="AX181" s="15" t="n">
        <v>0.8097222222222222</v>
      </c>
    </row>
    <row r="182">
      <c r="A182" s="14" t="n">
        <v>46201</v>
      </c>
      <c r="B182" s="15" t="n">
        <v>0.8041666666666667</v>
      </c>
      <c r="C182" s="15" t="n">
        <v>0.7930555555555555</v>
      </c>
      <c r="D182" s="15" t="n">
        <v>0.8006944444444445</v>
      </c>
      <c r="E182" s="15" t="n">
        <v>0.7965277777777777</v>
      </c>
      <c r="F182" s="15" t="n">
        <v>0.7944444444444444</v>
      </c>
      <c r="G182" s="15" t="n">
        <v>0.8</v>
      </c>
      <c r="H182" s="15" t="n">
        <v>0.7958333333333333</v>
      </c>
      <c r="I182" s="15" t="n">
        <v>0.7944444444444444</v>
      </c>
      <c r="J182" s="15" t="n">
        <v>0.7916666666666666</v>
      </c>
      <c r="K182" s="15" t="n">
        <v>0.79375</v>
      </c>
      <c r="L182" s="15" t="n">
        <v>0.7958333333333333</v>
      </c>
      <c r="M182" s="15" t="n">
        <v>0.7930555555555555</v>
      </c>
      <c r="N182" s="15" t="n">
        <v>0.7909722222222222</v>
      </c>
      <c r="O182" s="15" t="n">
        <v>0.7923611111111111</v>
      </c>
      <c r="P182" s="15" t="n">
        <v>0.7708333333333334</v>
      </c>
      <c r="Q182" s="15" t="n">
        <v>0.7923611111111111</v>
      </c>
      <c r="R182" s="15" t="n">
        <v>0.7986111111111112</v>
      </c>
      <c r="S182" s="15" t="n">
        <v>0.8013888888888889</v>
      </c>
      <c r="T182" s="15" t="n">
        <v>0.8027777777777778</v>
      </c>
      <c r="U182" s="15" t="n">
        <v>0.8027777777777778</v>
      </c>
      <c r="V182" s="15" t="n">
        <v>0.7958333333333333</v>
      </c>
      <c r="W182" s="15" t="n">
        <v>0.7986111111111112</v>
      </c>
      <c r="X182" s="15" t="n">
        <v>0.8</v>
      </c>
      <c r="Y182" s="15" t="n">
        <v>0.7944444444444444</v>
      </c>
      <c r="Z182" s="15" t="n">
        <v>0.7993055555555556</v>
      </c>
      <c r="AA182" s="15" t="n">
        <v>0.7993055555555556</v>
      </c>
      <c r="AB182" s="15" t="n">
        <v>0.8020833333333334</v>
      </c>
      <c r="AC182" s="15" t="n">
        <v>0.8020833333333334</v>
      </c>
      <c r="AD182" s="15" t="n">
        <v>0.8020833333333334</v>
      </c>
      <c r="AE182" s="15" t="n">
        <v>0.8027777777777778</v>
      </c>
      <c r="AF182" s="15" t="n">
        <v>0.8013888888888889</v>
      </c>
      <c r="AG182" s="15" t="n">
        <v>0.8020833333333334</v>
      </c>
      <c r="AH182" s="15" t="n">
        <v>0.8076388888888889</v>
      </c>
      <c r="AI182" s="15" t="n">
        <v>0.8104166666666667</v>
      </c>
      <c r="AJ182" s="15" t="n">
        <v>0.80625</v>
      </c>
      <c r="AK182" s="15" t="n">
        <v>0.8104166666666667</v>
      </c>
      <c r="AL182" s="15" t="n">
        <v>0.8125</v>
      </c>
      <c r="AM182" s="15" t="n">
        <v>0.8034722222222223</v>
      </c>
      <c r="AN182" s="15" t="n">
        <v>0.8055555555555556</v>
      </c>
      <c r="AO182" s="15" t="n">
        <v>0.8083333333333333</v>
      </c>
      <c r="AP182" s="15" t="n">
        <v>0.8055555555555556</v>
      </c>
      <c r="AQ182" s="15" t="n">
        <v>0.8145833333333333</v>
      </c>
      <c r="AR182" s="15" t="n">
        <v>0.8138888888888889</v>
      </c>
      <c r="AS182" s="15" t="n">
        <v>0.8145833333333333</v>
      </c>
      <c r="AT182" s="15" t="n">
        <v>0.8118055555555556</v>
      </c>
      <c r="AU182" s="15" t="n">
        <v>0.8104166666666667</v>
      </c>
      <c r="AV182" s="15" t="n">
        <v>0.8083333333333333</v>
      </c>
      <c r="AW182" s="15" t="n">
        <v>0.8104166666666667</v>
      </c>
      <c r="AX182" s="15" t="n">
        <v>0.8097222222222222</v>
      </c>
    </row>
    <row r="183">
      <c r="A183" s="14" t="n">
        <v>46202</v>
      </c>
      <c r="B183" s="15" t="n">
        <v>0.8041666666666667</v>
      </c>
      <c r="C183" s="15" t="n">
        <v>0.7930555555555555</v>
      </c>
      <c r="D183" s="15" t="n">
        <v>0.8006944444444445</v>
      </c>
      <c r="E183" s="15" t="n">
        <v>0.7965277777777777</v>
      </c>
      <c r="F183" s="15" t="n">
        <v>0.7944444444444444</v>
      </c>
      <c r="G183" s="15" t="n">
        <v>0.8</v>
      </c>
      <c r="H183" s="15" t="n">
        <v>0.7958333333333333</v>
      </c>
      <c r="I183" s="15" t="n">
        <v>0.7944444444444444</v>
      </c>
      <c r="J183" s="15" t="n">
        <v>0.7916666666666666</v>
      </c>
      <c r="K183" s="15" t="n">
        <v>0.79375</v>
      </c>
      <c r="L183" s="15" t="n">
        <v>0.7958333333333333</v>
      </c>
      <c r="M183" s="15" t="n">
        <v>0.7930555555555555</v>
      </c>
      <c r="N183" s="15" t="n">
        <v>0.7909722222222222</v>
      </c>
      <c r="O183" s="15" t="n">
        <v>0.7923611111111111</v>
      </c>
      <c r="P183" s="15" t="n">
        <v>0.7708333333333334</v>
      </c>
      <c r="Q183" s="15" t="n">
        <v>0.7923611111111111</v>
      </c>
      <c r="R183" s="15" t="n">
        <v>0.7986111111111112</v>
      </c>
      <c r="S183" s="15" t="n">
        <v>0.8013888888888889</v>
      </c>
      <c r="T183" s="15" t="n">
        <v>0.8027777777777778</v>
      </c>
      <c r="U183" s="15" t="n">
        <v>0.8027777777777778</v>
      </c>
      <c r="V183" s="15" t="n">
        <v>0.7958333333333333</v>
      </c>
      <c r="W183" s="15" t="n">
        <v>0.7986111111111112</v>
      </c>
      <c r="X183" s="15" t="n">
        <v>0.8</v>
      </c>
      <c r="Y183" s="15" t="n">
        <v>0.7944444444444444</v>
      </c>
      <c r="Z183" s="15" t="n">
        <v>0.7993055555555556</v>
      </c>
      <c r="AA183" s="15" t="n">
        <v>0.7993055555555556</v>
      </c>
      <c r="AB183" s="15" t="n">
        <v>0.8020833333333334</v>
      </c>
      <c r="AC183" s="15" t="n">
        <v>0.8020833333333334</v>
      </c>
      <c r="AD183" s="15" t="n">
        <v>0.8020833333333334</v>
      </c>
      <c r="AE183" s="15" t="n">
        <v>0.8034722222222223</v>
      </c>
      <c r="AF183" s="15" t="n">
        <v>0.8013888888888889</v>
      </c>
      <c r="AG183" s="15" t="n">
        <v>0.8020833333333334</v>
      </c>
      <c r="AH183" s="15" t="n">
        <v>0.8076388888888889</v>
      </c>
      <c r="AI183" s="15" t="n">
        <v>0.8104166666666667</v>
      </c>
      <c r="AJ183" s="15" t="n">
        <v>0.80625</v>
      </c>
      <c r="AK183" s="15" t="n">
        <v>0.8104166666666667</v>
      </c>
      <c r="AL183" s="15" t="n">
        <v>0.8125</v>
      </c>
      <c r="AM183" s="15" t="n">
        <v>0.8034722222222223</v>
      </c>
      <c r="AN183" s="15" t="n">
        <v>0.8055555555555556</v>
      </c>
      <c r="AO183" s="15" t="n">
        <v>0.8083333333333333</v>
      </c>
      <c r="AP183" s="15" t="n">
        <v>0.8055555555555556</v>
      </c>
      <c r="AQ183" s="15" t="n">
        <v>0.8145833333333333</v>
      </c>
      <c r="AR183" s="15" t="n">
        <v>0.8138888888888889</v>
      </c>
      <c r="AS183" s="15" t="n">
        <v>0.8145833333333333</v>
      </c>
      <c r="AT183" s="15" t="n">
        <v>0.8118055555555556</v>
      </c>
      <c r="AU183" s="15" t="n">
        <v>0.8104166666666667</v>
      </c>
      <c r="AV183" s="15" t="n">
        <v>0.8083333333333333</v>
      </c>
      <c r="AW183" s="15" t="n">
        <v>0.8104166666666667</v>
      </c>
      <c r="AX183" s="15" t="n">
        <v>0.8097222222222222</v>
      </c>
    </row>
    <row r="184">
      <c r="A184" s="14" t="n">
        <v>46203</v>
      </c>
      <c r="B184" s="15" t="n">
        <v>0.8041666666666667</v>
      </c>
      <c r="C184" s="15" t="n">
        <v>0.7930555555555555</v>
      </c>
      <c r="D184" s="15" t="n">
        <v>0.8006944444444445</v>
      </c>
      <c r="E184" s="15" t="n">
        <v>0.7965277777777777</v>
      </c>
      <c r="F184" s="15" t="n">
        <v>0.7944444444444444</v>
      </c>
      <c r="G184" s="15" t="n">
        <v>0.8</v>
      </c>
      <c r="H184" s="15" t="n">
        <v>0.7958333333333333</v>
      </c>
      <c r="I184" s="15" t="n">
        <v>0.7944444444444444</v>
      </c>
      <c r="J184" s="15" t="n">
        <v>0.7916666666666666</v>
      </c>
      <c r="K184" s="15" t="n">
        <v>0.79375</v>
      </c>
      <c r="L184" s="15" t="n">
        <v>0.7958333333333333</v>
      </c>
      <c r="M184" s="15" t="n">
        <v>0.7930555555555555</v>
      </c>
      <c r="N184" s="15" t="n">
        <v>0.7909722222222222</v>
      </c>
      <c r="O184" s="15" t="n">
        <v>0.7923611111111111</v>
      </c>
      <c r="P184" s="15" t="n">
        <v>0.7708333333333334</v>
      </c>
      <c r="Q184" s="15" t="n">
        <v>0.7923611111111111</v>
      </c>
      <c r="R184" s="15" t="n">
        <v>0.7986111111111112</v>
      </c>
      <c r="S184" s="15" t="n">
        <v>0.8013888888888889</v>
      </c>
      <c r="T184" s="15" t="n">
        <v>0.8027777777777778</v>
      </c>
      <c r="U184" s="15" t="n">
        <v>0.8027777777777778</v>
      </c>
      <c r="V184" s="15" t="n">
        <v>0.7958333333333333</v>
      </c>
      <c r="W184" s="15" t="n">
        <v>0.7986111111111112</v>
      </c>
      <c r="X184" s="15" t="n">
        <v>0.8</v>
      </c>
      <c r="Y184" s="15" t="n">
        <v>0.7944444444444444</v>
      </c>
      <c r="Z184" s="15" t="n">
        <v>0.7993055555555556</v>
      </c>
      <c r="AA184" s="15" t="n">
        <v>0.7993055555555556</v>
      </c>
      <c r="AB184" s="15" t="n">
        <v>0.8020833333333334</v>
      </c>
      <c r="AC184" s="15" t="n">
        <v>0.8020833333333334</v>
      </c>
      <c r="AD184" s="15" t="n">
        <v>0.8020833333333334</v>
      </c>
      <c r="AE184" s="15" t="n">
        <v>0.8034722222222223</v>
      </c>
      <c r="AF184" s="15" t="n">
        <v>0.8013888888888889</v>
      </c>
      <c r="AG184" s="15" t="n">
        <v>0.8020833333333334</v>
      </c>
      <c r="AH184" s="15" t="n">
        <v>0.8076388888888889</v>
      </c>
      <c r="AI184" s="15" t="n">
        <v>0.8104166666666667</v>
      </c>
      <c r="AJ184" s="15" t="n">
        <v>0.80625</v>
      </c>
      <c r="AK184" s="15" t="n">
        <v>0.8104166666666667</v>
      </c>
      <c r="AL184" s="15" t="n">
        <v>0.8125</v>
      </c>
      <c r="AM184" s="15" t="n">
        <v>0.8034722222222223</v>
      </c>
      <c r="AN184" s="15" t="n">
        <v>0.8055555555555556</v>
      </c>
      <c r="AO184" s="15" t="n">
        <v>0.8083333333333333</v>
      </c>
      <c r="AP184" s="15" t="n">
        <v>0.8055555555555556</v>
      </c>
      <c r="AQ184" s="15" t="n">
        <v>0.8145833333333333</v>
      </c>
      <c r="AR184" s="15" t="n">
        <v>0.8138888888888889</v>
      </c>
      <c r="AS184" s="15" t="n">
        <v>0.8145833333333333</v>
      </c>
      <c r="AT184" s="15" t="n">
        <v>0.8118055555555556</v>
      </c>
      <c r="AU184" s="15" t="n">
        <v>0.8104166666666667</v>
      </c>
      <c r="AV184" s="15" t="n">
        <v>0.8083333333333333</v>
      </c>
      <c r="AW184" s="15" t="n">
        <v>0.8104166666666667</v>
      </c>
      <c r="AX184" s="15" t="n">
        <v>0.8097222222222222</v>
      </c>
    </row>
    <row r="185">
      <c r="A185" s="14" t="n">
        <v>46204</v>
      </c>
      <c r="B185" s="15" t="n">
        <v>0.8041666666666667</v>
      </c>
      <c r="C185" s="15" t="n">
        <v>0.7930555555555555</v>
      </c>
      <c r="D185" s="15" t="n">
        <v>0.8006944444444445</v>
      </c>
      <c r="E185" s="15" t="n">
        <v>0.7965277777777777</v>
      </c>
      <c r="F185" s="15" t="n">
        <v>0.7944444444444444</v>
      </c>
      <c r="G185" s="15" t="n">
        <v>0.8</v>
      </c>
      <c r="H185" s="15" t="n">
        <v>0.7958333333333333</v>
      </c>
      <c r="I185" s="15" t="n">
        <v>0.7944444444444444</v>
      </c>
      <c r="J185" s="15" t="n">
        <v>0.7916666666666666</v>
      </c>
      <c r="K185" s="15" t="n">
        <v>0.79375</v>
      </c>
      <c r="L185" s="15" t="n">
        <v>0.7958333333333333</v>
      </c>
      <c r="M185" s="15" t="n">
        <v>0.7930555555555555</v>
      </c>
      <c r="N185" s="15" t="n">
        <v>0.7909722222222222</v>
      </c>
      <c r="O185" s="15" t="n">
        <v>0.7923611111111111</v>
      </c>
      <c r="P185" s="15" t="n">
        <v>0.7708333333333334</v>
      </c>
      <c r="Q185" s="15" t="n">
        <v>0.7923611111111111</v>
      </c>
      <c r="R185" s="15" t="n">
        <v>0.7986111111111112</v>
      </c>
      <c r="S185" s="15" t="n">
        <v>0.8013888888888889</v>
      </c>
      <c r="T185" s="15" t="n">
        <v>0.8027777777777778</v>
      </c>
      <c r="U185" s="15" t="n">
        <v>0.8027777777777778</v>
      </c>
      <c r="V185" s="15" t="n">
        <v>0.7958333333333333</v>
      </c>
      <c r="W185" s="15" t="n">
        <v>0.7986111111111112</v>
      </c>
      <c r="X185" s="15" t="n">
        <v>0.8</v>
      </c>
      <c r="Y185" s="15" t="n">
        <v>0.7944444444444444</v>
      </c>
      <c r="Z185" s="15" t="n">
        <v>0.7993055555555556</v>
      </c>
      <c r="AA185" s="15" t="n">
        <v>0.7993055555555556</v>
      </c>
      <c r="AB185" s="15" t="n">
        <v>0.8020833333333334</v>
      </c>
      <c r="AC185" s="15" t="n">
        <v>0.8020833333333334</v>
      </c>
      <c r="AD185" s="15" t="n">
        <v>0.8020833333333334</v>
      </c>
      <c r="AE185" s="15" t="n">
        <v>0.8027777777777778</v>
      </c>
      <c r="AF185" s="15" t="n">
        <v>0.8013888888888889</v>
      </c>
      <c r="AG185" s="15" t="n">
        <v>0.8020833333333334</v>
      </c>
      <c r="AH185" s="15" t="n">
        <v>0.8076388888888889</v>
      </c>
      <c r="AI185" s="15" t="n">
        <v>0.8104166666666667</v>
      </c>
      <c r="AJ185" s="15" t="n">
        <v>0.80625</v>
      </c>
      <c r="AK185" s="15" t="n">
        <v>0.8104166666666667</v>
      </c>
      <c r="AL185" s="15" t="n">
        <v>0.8125</v>
      </c>
      <c r="AM185" s="15" t="n">
        <v>0.8034722222222223</v>
      </c>
      <c r="AN185" s="15" t="n">
        <v>0.8055555555555556</v>
      </c>
      <c r="AO185" s="15" t="n">
        <v>0.8083333333333333</v>
      </c>
      <c r="AP185" s="15" t="n">
        <v>0.8055555555555556</v>
      </c>
      <c r="AQ185" s="15" t="n">
        <v>0.8145833333333333</v>
      </c>
      <c r="AR185" s="15" t="n">
        <v>0.8138888888888889</v>
      </c>
      <c r="AS185" s="15" t="n">
        <v>0.8145833333333333</v>
      </c>
      <c r="AT185" s="15" t="n">
        <v>0.8118055555555556</v>
      </c>
      <c r="AU185" s="15" t="n">
        <v>0.8104166666666667</v>
      </c>
      <c r="AV185" s="15" t="n">
        <v>0.8083333333333333</v>
      </c>
      <c r="AW185" s="15" t="n">
        <v>0.8104166666666667</v>
      </c>
      <c r="AX185" s="15" t="n">
        <v>0.8097222222222222</v>
      </c>
    </row>
    <row r="186">
      <c r="A186" s="14" t="n">
        <v>46205</v>
      </c>
      <c r="B186" s="15" t="n">
        <v>0.8041666666666667</v>
      </c>
      <c r="C186" s="15" t="n">
        <v>0.7930555555555555</v>
      </c>
      <c r="D186" s="15" t="n">
        <v>0.8</v>
      </c>
      <c r="E186" s="15" t="n">
        <v>0.7965277777777777</v>
      </c>
      <c r="F186" s="15" t="n">
        <v>0.7944444444444444</v>
      </c>
      <c r="G186" s="15" t="n">
        <v>0.7993055555555556</v>
      </c>
      <c r="H186" s="15" t="n">
        <v>0.7958333333333333</v>
      </c>
      <c r="I186" s="15" t="n">
        <v>0.7944444444444444</v>
      </c>
      <c r="J186" s="15" t="n">
        <v>0.7916666666666666</v>
      </c>
      <c r="K186" s="15" t="n">
        <v>0.79375</v>
      </c>
      <c r="L186" s="15" t="n">
        <v>0.7958333333333333</v>
      </c>
      <c r="M186" s="15" t="n">
        <v>0.7930555555555555</v>
      </c>
      <c r="N186" s="15" t="n">
        <v>0.7909722222222222</v>
      </c>
      <c r="O186" s="15" t="n">
        <v>0.7923611111111111</v>
      </c>
      <c r="P186" s="15" t="n">
        <v>0.7708333333333334</v>
      </c>
      <c r="Q186" s="15" t="n">
        <v>0.7923611111111111</v>
      </c>
      <c r="R186" s="15" t="n">
        <v>0.7986111111111112</v>
      </c>
      <c r="S186" s="15" t="n">
        <v>0.8013888888888889</v>
      </c>
      <c r="T186" s="15" t="n">
        <v>0.8027777777777778</v>
      </c>
      <c r="U186" s="15" t="n">
        <v>0.8027777777777778</v>
      </c>
      <c r="V186" s="15" t="n">
        <v>0.7958333333333333</v>
      </c>
      <c r="W186" s="15" t="n">
        <v>0.7986111111111112</v>
      </c>
      <c r="X186" s="15" t="n">
        <v>0.8</v>
      </c>
      <c r="Y186" s="15" t="n">
        <v>0.7944444444444444</v>
      </c>
      <c r="Z186" s="15" t="n">
        <v>0.7993055555555556</v>
      </c>
      <c r="AA186" s="15" t="n">
        <v>0.7993055555555556</v>
      </c>
      <c r="AB186" s="15" t="n">
        <v>0.8020833333333334</v>
      </c>
      <c r="AC186" s="15" t="n">
        <v>0.8020833333333334</v>
      </c>
      <c r="AD186" s="15" t="n">
        <v>0.8020833333333334</v>
      </c>
      <c r="AE186" s="15" t="n">
        <v>0.8027777777777778</v>
      </c>
      <c r="AF186" s="15" t="n">
        <v>0.8013888888888889</v>
      </c>
      <c r="AG186" s="15" t="n">
        <v>0.8020833333333334</v>
      </c>
      <c r="AH186" s="15" t="n">
        <v>0.8069444444444445</v>
      </c>
      <c r="AI186" s="15" t="n">
        <v>0.8104166666666667</v>
      </c>
      <c r="AJ186" s="15" t="n">
        <v>0.80625</v>
      </c>
      <c r="AK186" s="15" t="n">
        <v>0.8104166666666667</v>
      </c>
      <c r="AL186" s="15" t="n">
        <v>0.8125</v>
      </c>
      <c r="AM186" s="15" t="n">
        <v>0.8034722222222223</v>
      </c>
      <c r="AN186" s="15" t="n">
        <v>0.8055555555555556</v>
      </c>
      <c r="AO186" s="15" t="n">
        <v>0.8083333333333333</v>
      </c>
      <c r="AP186" s="15" t="n">
        <v>0.8055555555555556</v>
      </c>
      <c r="AQ186" s="15" t="n">
        <v>0.8145833333333333</v>
      </c>
      <c r="AR186" s="15" t="n">
        <v>0.8138888888888889</v>
      </c>
      <c r="AS186" s="15" t="n">
        <v>0.8145833333333333</v>
      </c>
      <c r="AT186" s="15" t="n">
        <v>0.8118055555555556</v>
      </c>
      <c r="AU186" s="15" t="n">
        <v>0.8104166666666667</v>
      </c>
      <c r="AV186" s="15" t="n">
        <v>0.8083333333333333</v>
      </c>
      <c r="AW186" s="15" t="n">
        <v>0.8104166666666667</v>
      </c>
      <c r="AX186" s="15" t="n">
        <v>0.8097222222222222</v>
      </c>
    </row>
    <row r="187">
      <c r="A187" s="14" t="n">
        <v>46206</v>
      </c>
      <c r="B187" s="15" t="n">
        <v>0.8041666666666667</v>
      </c>
      <c r="C187" s="15" t="n">
        <v>0.7930555555555555</v>
      </c>
      <c r="D187" s="15" t="n">
        <v>0.8</v>
      </c>
      <c r="E187" s="15" t="n">
        <v>0.7965277777777777</v>
      </c>
      <c r="F187" s="15" t="n">
        <v>0.7944444444444444</v>
      </c>
      <c r="G187" s="15" t="n">
        <v>0.7993055555555556</v>
      </c>
      <c r="H187" s="15" t="n">
        <v>0.7958333333333333</v>
      </c>
      <c r="I187" s="15" t="n">
        <v>0.7944444444444444</v>
      </c>
      <c r="J187" s="15" t="n">
        <v>0.7916666666666666</v>
      </c>
      <c r="K187" s="15" t="n">
        <v>0.79375</v>
      </c>
      <c r="L187" s="15" t="n">
        <v>0.7951388888888888</v>
      </c>
      <c r="M187" s="15" t="n">
        <v>0.7930555555555555</v>
      </c>
      <c r="N187" s="15" t="n">
        <v>0.7909722222222222</v>
      </c>
      <c r="O187" s="15" t="n">
        <v>0.7923611111111111</v>
      </c>
      <c r="P187" s="15" t="n">
        <v>0.7708333333333334</v>
      </c>
      <c r="Q187" s="15" t="n">
        <v>0.7923611111111111</v>
      </c>
      <c r="R187" s="15" t="n">
        <v>0.7986111111111112</v>
      </c>
      <c r="S187" s="15" t="n">
        <v>0.8013888888888889</v>
      </c>
      <c r="T187" s="15" t="n">
        <v>0.8027777777777778</v>
      </c>
      <c r="U187" s="15" t="n">
        <v>0.8027777777777778</v>
      </c>
      <c r="V187" s="15" t="n">
        <v>0.7951388888888888</v>
      </c>
      <c r="W187" s="15" t="n">
        <v>0.7986111111111112</v>
      </c>
      <c r="X187" s="15" t="n">
        <v>0.8</v>
      </c>
      <c r="Y187" s="15" t="n">
        <v>0.7944444444444444</v>
      </c>
      <c r="Z187" s="15" t="n">
        <v>0.7993055555555556</v>
      </c>
      <c r="AA187" s="15" t="n">
        <v>0.7993055555555556</v>
      </c>
      <c r="AB187" s="15" t="n">
        <v>0.8013888888888889</v>
      </c>
      <c r="AC187" s="15" t="n">
        <v>0.8020833333333334</v>
      </c>
      <c r="AD187" s="15" t="n">
        <v>0.8020833333333334</v>
      </c>
      <c r="AE187" s="15" t="n">
        <v>0.8027777777777778</v>
      </c>
      <c r="AF187" s="15" t="n">
        <v>0.8013888888888889</v>
      </c>
      <c r="AG187" s="15" t="n">
        <v>0.8020833333333334</v>
      </c>
      <c r="AH187" s="15" t="n">
        <v>0.8069444444444445</v>
      </c>
      <c r="AI187" s="15" t="n">
        <v>0.8104166666666667</v>
      </c>
      <c r="AJ187" s="15" t="n">
        <v>0.80625</v>
      </c>
      <c r="AK187" s="15" t="n">
        <v>0.8097222222222222</v>
      </c>
      <c r="AL187" s="15" t="n">
        <v>0.8125</v>
      </c>
      <c r="AM187" s="15" t="n">
        <v>0.8034722222222223</v>
      </c>
      <c r="AN187" s="15" t="n">
        <v>0.8055555555555556</v>
      </c>
      <c r="AO187" s="15" t="n">
        <v>0.8083333333333333</v>
      </c>
      <c r="AP187" s="15" t="n">
        <v>0.8055555555555556</v>
      </c>
      <c r="AQ187" s="15" t="n">
        <v>0.8145833333333333</v>
      </c>
      <c r="AR187" s="15" t="n">
        <v>0.8138888888888889</v>
      </c>
      <c r="AS187" s="15" t="n">
        <v>0.8145833333333333</v>
      </c>
      <c r="AT187" s="15" t="n">
        <v>0.8118055555555556</v>
      </c>
      <c r="AU187" s="15" t="n">
        <v>0.8104166666666667</v>
      </c>
      <c r="AV187" s="15" t="n">
        <v>0.8083333333333333</v>
      </c>
      <c r="AW187" s="15" t="n">
        <v>0.8104166666666667</v>
      </c>
      <c r="AX187" s="15" t="n">
        <v>0.8097222222222222</v>
      </c>
    </row>
    <row r="188">
      <c r="A188" s="14" t="n">
        <v>46207</v>
      </c>
      <c r="B188" s="15" t="n">
        <v>0.8034722222222223</v>
      </c>
      <c r="C188" s="15" t="n">
        <v>0.7923611111111111</v>
      </c>
      <c r="D188" s="15" t="n">
        <v>0.8</v>
      </c>
      <c r="E188" s="15" t="n">
        <v>0.7965277777777777</v>
      </c>
      <c r="F188" s="15" t="n">
        <v>0.7944444444444444</v>
      </c>
      <c r="G188" s="15" t="n">
        <v>0.7993055555555556</v>
      </c>
      <c r="H188" s="15" t="n">
        <v>0.7958333333333333</v>
      </c>
      <c r="I188" s="15" t="n">
        <v>0.7944444444444444</v>
      </c>
      <c r="J188" s="15" t="n">
        <v>0.7916666666666666</v>
      </c>
      <c r="K188" s="15" t="n">
        <v>0.79375</v>
      </c>
      <c r="L188" s="15" t="n">
        <v>0.7951388888888888</v>
      </c>
      <c r="M188" s="15" t="n">
        <v>0.7930555555555555</v>
      </c>
      <c r="N188" s="15" t="n">
        <v>0.7909722222222222</v>
      </c>
      <c r="O188" s="15" t="n">
        <v>0.7923611111111111</v>
      </c>
      <c r="P188" s="15" t="n">
        <v>0.7708333333333334</v>
      </c>
      <c r="Q188" s="15" t="n">
        <v>0.7916666666666666</v>
      </c>
      <c r="R188" s="15" t="n">
        <v>0.7986111111111112</v>
      </c>
      <c r="S188" s="15" t="n">
        <v>0.8013888888888889</v>
      </c>
      <c r="T188" s="15" t="n">
        <v>0.8027777777777778</v>
      </c>
      <c r="U188" s="15" t="n">
        <v>0.8027777777777778</v>
      </c>
      <c r="V188" s="15" t="n">
        <v>0.7951388888888888</v>
      </c>
      <c r="W188" s="15" t="n">
        <v>0.7986111111111112</v>
      </c>
      <c r="X188" s="15" t="n">
        <v>0.8</v>
      </c>
      <c r="Y188" s="15" t="n">
        <v>0.7944444444444444</v>
      </c>
      <c r="Z188" s="15" t="n">
        <v>0.7993055555555556</v>
      </c>
      <c r="AA188" s="15" t="n">
        <v>0.7993055555555556</v>
      </c>
      <c r="AB188" s="15" t="n">
        <v>0.8013888888888889</v>
      </c>
      <c r="AC188" s="15" t="n">
        <v>0.8020833333333334</v>
      </c>
      <c r="AD188" s="15" t="n">
        <v>0.8020833333333334</v>
      </c>
      <c r="AE188" s="15" t="n">
        <v>0.8027777777777778</v>
      </c>
      <c r="AF188" s="15" t="n">
        <v>0.8013888888888889</v>
      </c>
      <c r="AG188" s="15" t="n">
        <v>0.8020833333333334</v>
      </c>
      <c r="AH188" s="15" t="n">
        <v>0.8069444444444445</v>
      </c>
      <c r="AI188" s="15" t="n">
        <v>0.8104166666666667</v>
      </c>
      <c r="AJ188" s="15" t="n">
        <v>0.80625</v>
      </c>
      <c r="AK188" s="15" t="n">
        <v>0.8097222222222222</v>
      </c>
      <c r="AL188" s="15" t="n">
        <v>0.8125</v>
      </c>
      <c r="AM188" s="15" t="n">
        <v>0.8034722222222223</v>
      </c>
      <c r="AN188" s="15" t="n">
        <v>0.8055555555555556</v>
      </c>
      <c r="AO188" s="15" t="n">
        <v>0.8083333333333333</v>
      </c>
      <c r="AP188" s="15" t="n">
        <v>0.8055555555555556</v>
      </c>
      <c r="AQ188" s="15" t="n">
        <v>0.8138888888888889</v>
      </c>
      <c r="AR188" s="15" t="n">
        <v>0.8138888888888889</v>
      </c>
      <c r="AS188" s="15" t="n">
        <v>0.8138888888888889</v>
      </c>
      <c r="AT188" s="15" t="n">
        <v>0.8118055555555556</v>
      </c>
      <c r="AU188" s="15" t="n">
        <v>0.8104166666666667</v>
      </c>
      <c r="AV188" s="15" t="n">
        <v>0.8083333333333333</v>
      </c>
      <c r="AW188" s="15" t="n">
        <v>0.8104166666666667</v>
      </c>
      <c r="AX188" s="15" t="n">
        <v>0.8097222222222222</v>
      </c>
    </row>
    <row r="189">
      <c r="A189" s="14" t="n">
        <v>46208</v>
      </c>
      <c r="B189" s="15" t="n">
        <v>0.8034722222222223</v>
      </c>
      <c r="C189" s="15" t="n">
        <v>0.7923611111111111</v>
      </c>
      <c r="D189" s="15" t="n">
        <v>0.8</v>
      </c>
      <c r="E189" s="15" t="n">
        <v>0.7965277777777777</v>
      </c>
      <c r="F189" s="15" t="n">
        <v>0.79375</v>
      </c>
      <c r="G189" s="15" t="n">
        <v>0.7993055555555556</v>
      </c>
      <c r="H189" s="15" t="n">
        <v>0.7951388888888888</v>
      </c>
      <c r="I189" s="15" t="n">
        <v>0.79375</v>
      </c>
      <c r="J189" s="15" t="n">
        <v>0.7909722222222222</v>
      </c>
      <c r="K189" s="15" t="n">
        <v>0.7930555555555555</v>
      </c>
      <c r="L189" s="15" t="n">
        <v>0.7951388888888888</v>
      </c>
      <c r="M189" s="15" t="n">
        <v>0.7923611111111111</v>
      </c>
      <c r="N189" s="15" t="n">
        <v>0.7909722222222222</v>
      </c>
      <c r="O189" s="15" t="n">
        <v>0.7916666666666666</v>
      </c>
      <c r="P189" s="15" t="n">
        <v>0.7708333333333334</v>
      </c>
      <c r="Q189" s="15" t="n">
        <v>0.7916666666666666</v>
      </c>
      <c r="R189" s="15" t="n">
        <v>0.7986111111111112</v>
      </c>
      <c r="S189" s="15" t="n">
        <v>0.8006944444444445</v>
      </c>
      <c r="T189" s="15" t="n">
        <v>0.8020833333333334</v>
      </c>
      <c r="U189" s="15" t="n">
        <v>0.8027777777777778</v>
      </c>
      <c r="V189" s="15" t="n">
        <v>0.7951388888888888</v>
      </c>
      <c r="W189" s="15" t="n">
        <v>0.7979166666666667</v>
      </c>
      <c r="X189" s="15" t="n">
        <v>0.8</v>
      </c>
      <c r="Y189" s="15" t="n">
        <v>0.7944444444444444</v>
      </c>
      <c r="Z189" s="15" t="n">
        <v>0.7986111111111112</v>
      </c>
      <c r="AA189" s="15" t="n">
        <v>0.7993055555555556</v>
      </c>
      <c r="AB189" s="15" t="n">
        <v>0.8013888888888889</v>
      </c>
      <c r="AC189" s="15" t="n">
        <v>0.8020833333333334</v>
      </c>
      <c r="AD189" s="15" t="n">
        <v>0.8020833333333334</v>
      </c>
      <c r="AE189" s="15" t="n">
        <v>0.8027777777777778</v>
      </c>
      <c r="AF189" s="15" t="n">
        <v>0.8006944444444445</v>
      </c>
      <c r="AG189" s="15" t="n">
        <v>0.8020833333333334</v>
      </c>
      <c r="AH189" s="15" t="n">
        <v>0.8069444444444445</v>
      </c>
      <c r="AI189" s="15" t="n">
        <v>0.8104166666666667</v>
      </c>
      <c r="AJ189" s="15" t="n">
        <v>0.80625</v>
      </c>
      <c r="AK189" s="15" t="n">
        <v>0.8097222222222222</v>
      </c>
      <c r="AL189" s="15" t="n">
        <v>0.8125</v>
      </c>
      <c r="AM189" s="15" t="n">
        <v>0.8034722222222223</v>
      </c>
      <c r="AN189" s="15" t="n">
        <v>0.8055555555555556</v>
      </c>
      <c r="AO189" s="15" t="n">
        <v>0.8076388888888889</v>
      </c>
      <c r="AP189" s="15" t="n">
        <v>0.8055555555555556</v>
      </c>
      <c r="AQ189" s="15" t="n">
        <v>0.8138888888888889</v>
      </c>
      <c r="AR189" s="15" t="n">
        <v>0.8138888888888889</v>
      </c>
      <c r="AS189" s="15" t="n">
        <v>0.8138888888888889</v>
      </c>
      <c r="AT189" s="15" t="n">
        <v>0.8118055555555556</v>
      </c>
      <c r="AU189" s="15" t="n">
        <v>0.8104166666666667</v>
      </c>
      <c r="AV189" s="15" t="n">
        <v>0.8083333333333333</v>
      </c>
      <c r="AW189" s="15" t="n">
        <v>0.8104166666666667</v>
      </c>
      <c r="AX189" s="15" t="n">
        <v>0.8097222222222222</v>
      </c>
    </row>
    <row r="190">
      <c r="A190" s="14" t="n">
        <v>46209</v>
      </c>
      <c r="B190" s="15" t="n">
        <v>0.8034722222222223</v>
      </c>
      <c r="C190" s="15" t="n">
        <v>0.7923611111111111</v>
      </c>
      <c r="D190" s="15" t="n">
        <v>0.8</v>
      </c>
      <c r="E190" s="15" t="n">
        <v>0.7958333333333333</v>
      </c>
      <c r="F190" s="15" t="n">
        <v>0.79375</v>
      </c>
      <c r="G190" s="15" t="n">
        <v>0.7993055555555556</v>
      </c>
      <c r="H190" s="15" t="n">
        <v>0.7951388888888888</v>
      </c>
      <c r="I190" s="15" t="n">
        <v>0.79375</v>
      </c>
      <c r="J190" s="15" t="n">
        <v>0.7909722222222222</v>
      </c>
      <c r="K190" s="15" t="n">
        <v>0.7930555555555555</v>
      </c>
      <c r="L190" s="15" t="n">
        <v>0.7951388888888888</v>
      </c>
      <c r="M190" s="15" t="n">
        <v>0.7923611111111111</v>
      </c>
      <c r="N190" s="15" t="n">
        <v>0.7909722222222222</v>
      </c>
      <c r="O190" s="15" t="n">
        <v>0.7916666666666666</v>
      </c>
      <c r="P190" s="15" t="n">
        <v>0.7708333333333334</v>
      </c>
      <c r="Q190" s="15" t="n">
        <v>0.7916666666666666</v>
      </c>
      <c r="R190" s="15" t="n">
        <v>0.7979166666666667</v>
      </c>
      <c r="S190" s="15" t="n">
        <v>0.8006944444444445</v>
      </c>
      <c r="T190" s="15" t="n">
        <v>0.8020833333333334</v>
      </c>
      <c r="U190" s="15" t="n">
        <v>0.8027777777777778</v>
      </c>
      <c r="V190" s="15" t="n">
        <v>0.7951388888888888</v>
      </c>
      <c r="W190" s="15" t="n">
        <v>0.7979166666666667</v>
      </c>
      <c r="X190" s="15" t="n">
        <v>0.8</v>
      </c>
      <c r="Y190" s="15" t="n">
        <v>0.7944444444444444</v>
      </c>
      <c r="Z190" s="15" t="n">
        <v>0.7986111111111112</v>
      </c>
      <c r="AA190" s="15" t="n">
        <v>0.7993055555555556</v>
      </c>
      <c r="AB190" s="15" t="n">
        <v>0.8013888888888889</v>
      </c>
      <c r="AC190" s="15" t="n">
        <v>0.8020833333333334</v>
      </c>
      <c r="AD190" s="15" t="n">
        <v>0.8020833333333334</v>
      </c>
      <c r="AE190" s="15" t="n">
        <v>0.8027777777777778</v>
      </c>
      <c r="AF190" s="15" t="n">
        <v>0.8006944444444445</v>
      </c>
      <c r="AG190" s="15" t="n">
        <v>0.8020833333333334</v>
      </c>
      <c r="AH190" s="15" t="n">
        <v>0.8069444444444445</v>
      </c>
      <c r="AI190" s="15" t="n">
        <v>0.8104166666666667</v>
      </c>
      <c r="AJ190" s="15" t="n">
        <v>0.80625</v>
      </c>
      <c r="AK190" s="15" t="n">
        <v>0.8097222222222222</v>
      </c>
      <c r="AL190" s="15" t="n">
        <v>0.8118055555555556</v>
      </c>
      <c r="AM190" s="15" t="n">
        <v>0.8034722222222223</v>
      </c>
      <c r="AN190" s="15" t="n">
        <v>0.8055555555555556</v>
      </c>
      <c r="AO190" s="15" t="n">
        <v>0.8076388888888889</v>
      </c>
      <c r="AP190" s="15" t="n">
        <v>0.8055555555555556</v>
      </c>
      <c r="AQ190" s="15" t="n">
        <v>0.8138888888888889</v>
      </c>
      <c r="AR190" s="15" t="n">
        <v>0.8138888888888889</v>
      </c>
      <c r="AS190" s="15" t="n">
        <v>0.8138888888888889</v>
      </c>
      <c r="AT190" s="15" t="n">
        <v>0.8118055555555556</v>
      </c>
      <c r="AU190" s="15" t="n">
        <v>0.8097222222222222</v>
      </c>
      <c r="AV190" s="15" t="n">
        <v>0.8083333333333333</v>
      </c>
      <c r="AW190" s="15" t="n">
        <v>0.8104166666666667</v>
      </c>
      <c r="AX190" s="15" t="n">
        <v>0.8097222222222222</v>
      </c>
    </row>
    <row r="191">
      <c r="A191" s="14" t="n">
        <v>46210</v>
      </c>
      <c r="B191" s="15" t="n">
        <v>0.8027777777777778</v>
      </c>
      <c r="C191" s="15" t="n">
        <v>0.7916666666666666</v>
      </c>
      <c r="D191" s="15" t="n">
        <v>0.7993055555555556</v>
      </c>
      <c r="E191" s="15" t="n">
        <v>0.7958333333333333</v>
      </c>
      <c r="F191" s="15" t="n">
        <v>0.79375</v>
      </c>
      <c r="G191" s="15" t="n">
        <v>0.7986111111111112</v>
      </c>
      <c r="H191" s="15" t="n">
        <v>0.7951388888888888</v>
      </c>
      <c r="I191" s="15" t="n">
        <v>0.79375</v>
      </c>
      <c r="J191" s="15" t="n">
        <v>0.7909722222222222</v>
      </c>
      <c r="K191" s="15" t="n">
        <v>0.7930555555555555</v>
      </c>
      <c r="L191" s="15" t="n">
        <v>0.7951388888888888</v>
      </c>
      <c r="M191" s="15" t="n">
        <v>0.7923611111111111</v>
      </c>
      <c r="N191" s="15" t="n">
        <v>0.7902777777777777</v>
      </c>
      <c r="O191" s="15" t="n">
        <v>0.7916666666666666</v>
      </c>
      <c r="P191" s="15" t="n">
        <v>0.7701388888888889</v>
      </c>
      <c r="Q191" s="15" t="n">
        <v>0.7916666666666666</v>
      </c>
      <c r="R191" s="15" t="n">
        <v>0.7979166666666667</v>
      </c>
      <c r="S191" s="15" t="n">
        <v>0.8006944444444445</v>
      </c>
      <c r="T191" s="15" t="n">
        <v>0.8020833333333334</v>
      </c>
      <c r="U191" s="15" t="n">
        <v>0.8020833333333334</v>
      </c>
      <c r="V191" s="15" t="n">
        <v>0.7951388888888888</v>
      </c>
      <c r="W191" s="15" t="n">
        <v>0.7979166666666667</v>
      </c>
      <c r="X191" s="15" t="n">
        <v>0.7993055555555556</v>
      </c>
      <c r="Y191" s="15" t="n">
        <v>0.7944444444444444</v>
      </c>
      <c r="Z191" s="15" t="n">
        <v>0.7986111111111112</v>
      </c>
      <c r="AA191" s="15" t="n">
        <v>0.7986111111111112</v>
      </c>
      <c r="AB191" s="15" t="n">
        <v>0.8013888888888889</v>
      </c>
      <c r="AC191" s="15" t="n">
        <v>0.8013888888888889</v>
      </c>
      <c r="AD191" s="15" t="n">
        <v>0.8013888888888889</v>
      </c>
      <c r="AE191" s="15" t="n">
        <v>0.8027777777777778</v>
      </c>
      <c r="AF191" s="15" t="n">
        <v>0.8006944444444445</v>
      </c>
      <c r="AG191" s="15" t="n">
        <v>0.8020833333333334</v>
      </c>
      <c r="AH191" s="15" t="n">
        <v>0.8069444444444445</v>
      </c>
      <c r="AI191" s="15" t="n">
        <v>0.8097222222222222</v>
      </c>
      <c r="AJ191" s="15" t="n">
        <v>0.80625</v>
      </c>
      <c r="AK191" s="15" t="n">
        <v>0.8097222222222222</v>
      </c>
      <c r="AL191" s="15" t="n">
        <v>0.8118055555555556</v>
      </c>
      <c r="AM191" s="15" t="n">
        <v>0.8034722222222223</v>
      </c>
      <c r="AN191" s="15" t="n">
        <v>0.8048611111111111</v>
      </c>
      <c r="AO191" s="15" t="n">
        <v>0.8076388888888889</v>
      </c>
      <c r="AP191" s="15" t="n">
        <v>0.8048611111111111</v>
      </c>
      <c r="AQ191" s="15" t="n">
        <v>0.8138888888888889</v>
      </c>
      <c r="AR191" s="15" t="n">
        <v>0.8138888888888889</v>
      </c>
      <c r="AS191" s="15" t="n">
        <v>0.8138888888888889</v>
      </c>
      <c r="AT191" s="15" t="n">
        <v>0.8118055555555556</v>
      </c>
      <c r="AU191" s="15" t="n">
        <v>0.8097222222222222</v>
      </c>
      <c r="AV191" s="15" t="n">
        <v>0.8083333333333333</v>
      </c>
      <c r="AW191" s="15" t="n">
        <v>0.8097222222222222</v>
      </c>
      <c r="AX191" s="15" t="n">
        <v>0.8097222222222222</v>
      </c>
    </row>
    <row r="192">
      <c r="A192" s="14" t="n">
        <v>46211</v>
      </c>
      <c r="B192" s="15" t="n">
        <v>0.8027777777777778</v>
      </c>
      <c r="C192" s="15" t="n">
        <v>0.7916666666666666</v>
      </c>
      <c r="D192" s="15" t="n">
        <v>0.7993055555555556</v>
      </c>
      <c r="E192" s="15" t="n">
        <v>0.7958333333333333</v>
      </c>
      <c r="F192" s="15" t="n">
        <v>0.79375</v>
      </c>
      <c r="G192" s="15" t="n">
        <v>0.7986111111111112</v>
      </c>
      <c r="H192" s="15" t="n">
        <v>0.7951388888888888</v>
      </c>
      <c r="I192" s="15" t="n">
        <v>0.79375</v>
      </c>
      <c r="J192" s="15" t="n">
        <v>0.7909722222222222</v>
      </c>
      <c r="K192" s="15" t="n">
        <v>0.7930555555555555</v>
      </c>
      <c r="L192" s="15" t="n">
        <v>0.7951388888888888</v>
      </c>
      <c r="M192" s="15" t="n">
        <v>0.7923611111111111</v>
      </c>
      <c r="N192" s="15" t="n">
        <v>0.7902777777777777</v>
      </c>
      <c r="O192" s="15" t="n">
        <v>0.7916666666666666</v>
      </c>
      <c r="P192" s="15" t="n">
        <v>0.7701388888888889</v>
      </c>
      <c r="Q192" s="15" t="n">
        <v>0.7916666666666666</v>
      </c>
      <c r="R192" s="15" t="n">
        <v>0.7979166666666667</v>
      </c>
      <c r="S192" s="15" t="n">
        <v>0.8006944444444445</v>
      </c>
      <c r="T192" s="15" t="n">
        <v>0.8020833333333334</v>
      </c>
      <c r="U192" s="15" t="n">
        <v>0.8020833333333334</v>
      </c>
      <c r="V192" s="15" t="n">
        <v>0.7951388888888888</v>
      </c>
      <c r="W192" s="15" t="n">
        <v>0.7979166666666667</v>
      </c>
      <c r="X192" s="15" t="n">
        <v>0.7993055555555556</v>
      </c>
      <c r="Y192" s="15" t="n">
        <v>0.79375</v>
      </c>
      <c r="Z192" s="15" t="n">
        <v>0.7986111111111112</v>
      </c>
      <c r="AA192" s="15" t="n">
        <v>0.7986111111111112</v>
      </c>
      <c r="AB192" s="15" t="n">
        <v>0.8013888888888889</v>
      </c>
      <c r="AC192" s="15" t="n">
        <v>0.8013888888888889</v>
      </c>
      <c r="AD192" s="15" t="n">
        <v>0.8013888888888889</v>
      </c>
      <c r="AE192" s="15" t="n">
        <v>0.8020833333333334</v>
      </c>
      <c r="AF192" s="15" t="n">
        <v>0.8006944444444445</v>
      </c>
      <c r="AG192" s="15" t="n">
        <v>0.8013888888888889</v>
      </c>
      <c r="AH192" s="15" t="n">
        <v>0.80625</v>
      </c>
      <c r="AI192" s="15" t="n">
        <v>0.8097222222222222</v>
      </c>
      <c r="AJ192" s="15" t="n">
        <v>0.8055555555555556</v>
      </c>
      <c r="AK192" s="15" t="n">
        <v>0.8097222222222222</v>
      </c>
      <c r="AL192" s="15" t="n">
        <v>0.8118055555555556</v>
      </c>
      <c r="AM192" s="15" t="n">
        <v>0.8027777777777778</v>
      </c>
      <c r="AN192" s="15" t="n">
        <v>0.8048611111111111</v>
      </c>
      <c r="AO192" s="15" t="n">
        <v>0.8076388888888889</v>
      </c>
      <c r="AP192" s="15" t="n">
        <v>0.8048611111111111</v>
      </c>
      <c r="AQ192" s="15" t="n">
        <v>0.8138888888888889</v>
      </c>
      <c r="AR192" s="15" t="n">
        <v>0.8131944444444444</v>
      </c>
      <c r="AS192" s="15" t="n">
        <v>0.8138888888888889</v>
      </c>
      <c r="AT192" s="15" t="n">
        <v>0.8118055555555556</v>
      </c>
      <c r="AU192" s="15" t="n">
        <v>0.8097222222222222</v>
      </c>
      <c r="AV192" s="15" t="n">
        <v>0.8083333333333333</v>
      </c>
      <c r="AW192" s="15" t="n">
        <v>0.8097222222222222</v>
      </c>
      <c r="AX192" s="15" t="n">
        <v>0.8097222222222222</v>
      </c>
    </row>
    <row r="193">
      <c r="A193" s="14" t="n">
        <v>46212</v>
      </c>
      <c r="B193" s="15" t="n">
        <v>0.8027777777777778</v>
      </c>
      <c r="C193" s="15" t="n">
        <v>0.7916666666666666</v>
      </c>
      <c r="D193" s="15" t="n">
        <v>0.7993055555555556</v>
      </c>
      <c r="E193" s="15" t="n">
        <v>0.7951388888888888</v>
      </c>
      <c r="F193" s="15" t="n">
        <v>0.7930555555555555</v>
      </c>
      <c r="G193" s="15" t="n">
        <v>0.7986111111111112</v>
      </c>
      <c r="H193" s="15" t="n">
        <v>0.7944444444444444</v>
      </c>
      <c r="I193" s="15" t="n">
        <v>0.7930555555555555</v>
      </c>
      <c r="J193" s="15" t="n">
        <v>0.7909722222222222</v>
      </c>
      <c r="K193" s="15" t="n">
        <v>0.7923611111111111</v>
      </c>
      <c r="L193" s="15" t="n">
        <v>0.7944444444444444</v>
      </c>
      <c r="M193" s="15" t="n">
        <v>0.7916666666666666</v>
      </c>
      <c r="N193" s="15" t="n">
        <v>0.7902777777777777</v>
      </c>
      <c r="O193" s="15" t="n">
        <v>0.7916666666666666</v>
      </c>
      <c r="P193" s="15" t="n">
        <v>0.7701388888888889</v>
      </c>
      <c r="Q193" s="15" t="n">
        <v>0.7909722222222222</v>
      </c>
      <c r="R193" s="15" t="n">
        <v>0.7979166666666667</v>
      </c>
      <c r="S193" s="15" t="n">
        <v>0.8</v>
      </c>
      <c r="T193" s="15" t="n">
        <v>0.8013888888888889</v>
      </c>
      <c r="U193" s="15" t="n">
        <v>0.8020833333333334</v>
      </c>
      <c r="V193" s="15" t="n">
        <v>0.7944444444444444</v>
      </c>
      <c r="W193" s="15" t="n">
        <v>0.7972222222222223</v>
      </c>
      <c r="X193" s="15" t="n">
        <v>0.7993055555555556</v>
      </c>
      <c r="Y193" s="15" t="n">
        <v>0.79375</v>
      </c>
      <c r="Z193" s="15" t="n">
        <v>0.7986111111111112</v>
      </c>
      <c r="AA193" s="15" t="n">
        <v>0.7986111111111112</v>
      </c>
      <c r="AB193" s="15" t="n">
        <v>0.8006944444444445</v>
      </c>
      <c r="AC193" s="15" t="n">
        <v>0.8013888888888889</v>
      </c>
      <c r="AD193" s="15" t="n">
        <v>0.8013888888888889</v>
      </c>
      <c r="AE193" s="15" t="n">
        <v>0.8020833333333334</v>
      </c>
      <c r="AF193" s="15" t="n">
        <v>0.8006944444444445</v>
      </c>
      <c r="AG193" s="15" t="n">
        <v>0.8013888888888889</v>
      </c>
      <c r="AH193" s="15" t="n">
        <v>0.80625</v>
      </c>
      <c r="AI193" s="15" t="n">
        <v>0.8097222222222222</v>
      </c>
      <c r="AJ193" s="15" t="n">
        <v>0.8055555555555556</v>
      </c>
      <c r="AK193" s="15" t="n">
        <v>0.8090277777777778</v>
      </c>
      <c r="AL193" s="15" t="n">
        <v>0.8118055555555556</v>
      </c>
      <c r="AM193" s="15" t="n">
        <v>0.8027777777777778</v>
      </c>
      <c r="AN193" s="15" t="n">
        <v>0.8048611111111111</v>
      </c>
      <c r="AO193" s="15" t="n">
        <v>0.8076388888888889</v>
      </c>
      <c r="AP193" s="15" t="n">
        <v>0.8048611111111111</v>
      </c>
      <c r="AQ193" s="15" t="n">
        <v>0.8138888888888889</v>
      </c>
      <c r="AR193" s="15" t="n">
        <v>0.8131944444444444</v>
      </c>
      <c r="AS193" s="15" t="n">
        <v>0.8138888888888889</v>
      </c>
      <c r="AT193" s="15" t="n">
        <v>0.8111111111111111</v>
      </c>
      <c r="AU193" s="15" t="n">
        <v>0.8097222222222222</v>
      </c>
      <c r="AV193" s="15" t="n">
        <v>0.8076388888888889</v>
      </c>
      <c r="AW193" s="15" t="n">
        <v>0.8097222222222222</v>
      </c>
      <c r="AX193" s="15" t="n">
        <v>0.8090277777777778</v>
      </c>
    </row>
    <row r="194">
      <c r="A194" s="14" t="n">
        <v>46213</v>
      </c>
      <c r="B194" s="15" t="n">
        <v>0.8020833333333334</v>
      </c>
      <c r="C194" s="15" t="n">
        <v>0.7909722222222222</v>
      </c>
      <c r="D194" s="15" t="n">
        <v>0.7986111111111112</v>
      </c>
      <c r="E194" s="15" t="n">
        <v>0.7951388888888888</v>
      </c>
      <c r="F194" s="15" t="n">
        <v>0.7930555555555555</v>
      </c>
      <c r="G194" s="15" t="n">
        <v>0.7979166666666667</v>
      </c>
      <c r="H194" s="15" t="n">
        <v>0.7944444444444444</v>
      </c>
      <c r="I194" s="15" t="n">
        <v>0.7930555555555555</v>
      </c>
      <c r="J194" s="15" t="n">
        <v>0.7902777777777777</v>
      </c>
      <c r="K194" s="15" t="n">
        <v>0.7923611111111111</v>
      </c>
      <c r="L194" s="15" t="n">
        <v>0.7944444444444444</v>
      </c>
      <c r="M194" s="15" t="n">
        <v>0.7916666666666666</v>
      </c>
      <c r="N194" s="15" t="n">
        <v>0.7902777777777777</v>
      </c>
      <c r="O194" s="15" t="n">
        <v>0.7909722222222222</v>
      </c>
      <c r="P194" s="15" t="n">
        <v>0.7701388888888889</v>
      </c>
      <c r="Q194" s="15" t="n">
        <v>0.7909722222222222</v>
      </c>
      <c r="R194" s="15" t="n">
        <v>0.7972222222222223</v>
      </c>
      <c r="S194" s="15" t="n">
        <v>0.8</v>
      </c>
      <c r="T194" s="15" t="n">
        <v>0.8013888888888889</v>
      </c>
      <c r="U194" s="15" t="n">
        <v>0.8013888888888889</v>
      </c>
      <c r="V194" s="15" t="n">
        <v>0.7944444444444444</v>
      </c>
      <c r="W194" s="15" t="n">
        <v>0.7972222222222223</v>
      </c>
      <c r="X194" s="15" t="n">
        <v>0.7993055555555556</v>
      </c>
      <c r="Y194" s="15" t="n">
        <v>0.79375</v>
      </c>
      <c r="Z194" s="15" t="n">
        <v>0.7979166666666667</v>
      </c>
      <c r="AA194" s="15" t="n">
        <v>0.7986111111111112</v>
      </c>
      <c r="AB194" s="15" t="n">
        <v>0.8006944444444445</v>
      </c>
      <c r="AC194" s="15" t="n">
        <v>0.8013888888888889</v>
      </c>
      <c r="AD194" s="15" t="n">
        <v>0.8013888888888889</v>
      </c>
      <c r="AE194" s="15" t="n">
        <v>0.8020833333333334</v>
      </c>
      <c r="AF194" s="15" t="n">
        <v>0.8</v>
      </c>
      <c r="AG194" s="15" t="n">
        <v>0.8013888888888889</v>
      </c>
      <c r="AH194" s="15" t="n">
        <v>0.80625</v>
      </c>
      <c r="AI194" s="15" t="n">
        <v>0.8097222222222222</v>
      </c>
      <c r="AJ194" s="15" t="n">
        <v>0.8055555555555556</v>
      </c>
      <c r="AK194" s="15" t="n">
        <v>0.8090277777777778</v>
      </c>
      <c r="AL194" s="15" t="n">
        <v>0.8118055555555556</v>
      </c>
      <c r="AM194" s="15" t="n">
        <v>0.8027777777777778</v>
      </c>
      <c r="AN194" s="15" t="n">
        <v>0.8048611111111111</v>
      </c>
      <c r="AO194" s="15" t="n">
        <v>0.8069444444444445</v>
      </c>
      <c r="AP194" s="15" t="n">
        <v>0.8048611111111111</v>
      </c>
      <c r="AQ194" s="15" t="n">
        <v>0.8131944444444444</v>
      </c>
      <c r="AR194" s="15" t="n">
        <v>0.8131944444444444</v>
      </c>
      <c r="AS194" s="15" t="n">
        <v>0.8131944444444444</v>
      </c>
      <c r="AT194" s="15" t="n">
        <v>0.8111111111111111</v>
      </c>
      <c r="AU194" s="15" t="n">
        <v>0.8097222222222222</v>
      </c>
      <c r="AV194" s="15" t="n">
        <v>0.8076388888888889</v>
      </c>
      <c r="AW194" s="15" t="n">
        <v>0.8097222222222222</v>
      </c>
      <c r="AX194" s="15" t="n">
        <v>0.8090277777777778</v>
      </c>
    </row>
    <row r="195">
      <c r="A195" s="14" t="n">
        <v>46214</v>
      </c>
      <c r="B195" s="15" t="n">
        <v>0.8020833333333334</v>
      </c>
      <c r="C195" s="15" t="n">
        <v>0.7909722222222222</v>
      </c>
      <c r="D195" s="15" t="n">
        <v>0.7986111111111112</v>
      </c>
      <c r="E195" s="15" t="n">
        <v>0.7951388888888888</v>
      </c>
      <c r="F195" s="15" t="n">
        <v>0.7930555555555555</v>
      </c>
      <c r="G195" s="15" t="n">
        <v>0.7979166666666667</v>
      </c>
      <c r="H195" s="15" t="n">
        <v>0.7944444444444444</v>
      </c>
      <c r="I195" s="15" t="n">
        <v>0.7930555555555555</v>
      </c>
      <c r="J195" s="15" t="n">
        <v>0.7902777777777777</v>
      </c>
      <c r="K195" s="15" t="n">
        <v>0.7923611111111111</v>
      </c>
      <c r="L195" s="15" t="n">
        <v>0.7944444444444444</v>
      </c>
      <c r="M195" s="15" t="n">
        <v>0.7916666666666666</v>
      </c>
      <c r="N195" s="15" t="n">
        <v>0.7895833333333333</v>
      </c>
      <c r="O195" s="15" t="n">
        <v>0.7909722222222222</v>
      </c>
      <c r="P195" s="15" t="n">
        <v>0.7701388888888889</v>
      </c>
      <c r="Q195" s="15" t="n">
        <v>0.7909722222222222</v>
      </c>
      <c r="R195" s="15" t="n">
        <v>0.7972222222222223</v>
      </c>
      <c r="S195" s="15" t="n">
        <v>0.8</v>
      </c>
      <c r="T195" s="15" t="n">
        <v>0.8013888888888889</v>
      </c>
      <c r="U195" s="15" t="n">
        <v>0.8013888888888889</v>
      </c>
      <c r="V195" s="15" t="n">
        <v>0.7944444444444444</v>
      </c>
      <c r="W195" s="15" t="n">
        <v>0.7972222222222223</v>
      </c>
      <c r="X195" s="15" t="n">
        <v>0.7986111111111112</v>
      </c>
      <c r="Y195" s="15" t="n">
        <v>0.79375</v>
      </c>
      <c r="Z195" s="15" t="n">
        <v>0.7979166666666667</v>
      </c>
      <c r="AA195" s="15" t="n">
        <v>0.7979166666666667</v>
      </c>
      <c r="AB195" s="15" t="n">
        <v>0.8006944444444445</v>
      </c>
      <c r="AC195" s="15" t="n">
        <v>0.8006944444444445</v>
      </c>
      <c r="AD195" s="15" t="n">
        <v>0.8006944444444445</v>
      </c>
      <c r="AE195" s="15" t="n">
        <v>0.8020833333333334</v>
      </c>
      <c r="AF195" s="15" t="n">
        <v>0.8</v>
      </c>
      <c r="AG195" s="15" t="n">
        <v>0.8013888888888889</v>
      </c>
      <c r="AH195" s="15" t="n">
        <v>0.80625</v>
      </c>
      <c r="AI195" s="15" t="n">
        <v>0.8090277777777778</v>
      </c>
      <c r="AJ195" s="15" t="n">
        <v>0.8055555555555556</v>
      </c>
      <c r="AK195" s="15" t="n">
        <v>0.8090277777777778</v>
      </c>
      <c r="AL195" s="15" t="n">
        <v>0.8111111111111111</v>
      </c>
      <c r="AM195" s="15" t="n">
        <v>0.8027777777777778</v>
      </c>
      <c r="AN195" s="15" t="n">
        <v>0.8041666666666667</v>
      </c>
      <c r="AO195" s="15" t="n">
        <v>0.8069444444444445</v>
      </c>
      <c r="AP195" s="15" t="n">
        <v>0.8041666666666667</v>
      </c>
      <c r="AQ195" s="15" t="n">
        <v>0.8131944444444444</v>
      </c>
      <c r="AR195" s="15" t="n">
        <v>0.8131944444444444</v>
      </c>
      <c r="AS195" s="15" t="n">
        <v>0.8131944444444444</v>
      </c>
      <c r="AT195" s="15" t="n">
        <v>0.8111111111111111</v>
      </c>
      <c r="AU195" s="15" t="n">
        <v>0.8090277777777778</v>
      </c>
      <c r="AV195" s="15" t="n">
        <v>0.8076388888888889</v>
      </c>
      <c r="AW195" s="15" t="n">
        <v>0.8097222222222222</v>
      </c>
      <c r="AX195" s="15" t="n">
        <v>0.8090277777777778</v>
      </c>
    </row>
    <row r="196">
      <c r="A196" s="14" t="n">
        <v>46215</v>
      </c>
      <c r="B196" s="15" t="n">
        <v>0.8013888888888889</v>
      </c>
      <c r="C196" s="15" t="n">
        <v>0.7902777777777777</v>
      </c>
      <c r="D196" s="15" t="n">
        <v>0.7979166666666667</v>
      </c>
      <c r="E196" s="15" t="n">
        <v>0.7944444444444444</v>
      </c>
      <c r="F196" s="15" t="n">
        <v>0.7923611111111111</v>
      </c>
      <c r="G196" s="15" t="n">
        <v>0.7972222222222223</v>
      </c>
      <c r="H196" s="15" t="n">
        <v>0.79375</v>
      </c>
      <c r="I196" s="15" t="n">
        <v>0.7923611111111111</v>
      </c>
      <c r="J196" s="15" t="n">
        <v>0.7895833333333333</v>
      </c>
      <c r="K196" s="15" t="n">
        <v>0.7916666666666666</v>
      </c>
      <c r="L196" s="15" t="n">
        <v>0.79375</v>
      </c>
      <c r="M196" s="15" t="n">
        <v>0.7909722222222222</v>
      </c>
      <c r="N196" s="15" t="n">
        <v>0.7895833333333333</v>
      </c>
      <c r="O196" s="15" t="n">
        <v>0.7909722222222222</v>
      </c>
      <c r="P196" s="15" t="n">
        <v>0.7701388888888889</v>
      </c>
      <c r="Q196" s="15" t="n">
        <v>0.7902777777777777</v>
      </c>
      <c r="R196" s="15" t="n">
        <v>0.7972222222222223</v>
      </c>
      <c r="S196" s="15" t="n">
        <v>0.7993055555555556</v>
      </c>
      <c r="T196" s="15" t="n">
        <v>0.8006944444444445</v>
      </c>
      <c r="U196" s="15" t="n">
        <v>0.8013888888888889</v>
      </c>
      <c r="V196" s="15" t="n">
        <v>0.79375</v>
      </c>
      <c r="W196" s="15" t="n">
        <v>0.7965277777777777</v>
      </c>
      <c r="X196" s="15" t="n">
        <v>0.7986111111111112</v>
      </c>
      <c r="Y196" s="15" t="n">
        <v>0.7930555555555555</v>
      </c>
      <c r="Z196" s="15" t="n">
        <v>0.7979166666666667</v>
      </c>
      <c r="AA196" s="15" t="n">
        <v>0.7979166666666667</v>
      </c>
      <c r="AB196" s="15" t="n">
        <v>0.8</v>
      </c>
      <c r="AC196" s="15" t="n">
        <v>0.8006944444444445</v>
      </c>
      <c r="AD196" s="15" t="n">
        <v>0.8006944444444445</v>
      </c>
      <c r="AE196" s="15" t="n">
        <v>0.8013888888888889</v>
      </c>
      <c r="AF196" s="15" t="n">
        <v>0.8</v>
      </c>
      <c r="AG196" s="15" t="n">
        <v>0.8006944444444445</v>
      </c>
      <c r="AH196" s="15" t="n">
        <v>0.8055555555555556</v>
      </c>
      <c r="AI196" s="15" t="n">
        <v>0.8090277777777778</v>
      </c>
      <c r="AJ196" s="15" t="n">
        <v>0.8048611111111111</v>
      </c>
      <c r="AK196" s="15" t="n">
        <v>0.8083333333333333</v>
      </c>
      <c r="AL196" s="15" t="n">
        <v>0.8111111111111111</v>
      </c>
      <c r="AM196" s="15" t="n">
        <v>0.8020833333333334</v>
      </c>
      <c r="AN196" s="15" t="n">
        <v>0.8041666666666667</v>
      </c>
      <c r="AO196" s="15" t="n">
        <v>0.8069444444444445</v>
      </c>
      <c r="AP196" s="15" t="n">
        <v>0.8041666666666667</v>
      </c>
      <c r="AQ196" s="15" t="n">
        <v>0.8131944444444444</v>
      </c>
      <c r="AR196" s="15" t="n">
        <v>0.8125</v>
      </c>
      <c r="AS196" s="15" t="n">
        <v>0.8131944444444444</v>
      </c>
      <c r="AT196" s="15" t="n">
        <v>0.8104166666666667</v>
      </c>
      <c r="AU196" s="15" t="n">
        <v>0.8090277777777778</v>
      </c>
      <c r="AV196" s="15" t="n">
        <v>0.8076388888888889</v>
      </c>
      <c r="AW196" s="15" t="n">
        <v>0.8090277777777778</v>
      </c>
      <c r="AX196" s="15" t="n">
        <v>0.8090277777777778</v>
      </c>
    </row>
    <row r="197">
      <c r="A197" s="14" t="n">
        <v>46216</v>
      </c>
      <c r="B197" s="15" t="n">
        <v>0.8013888888888889</v>
      </c>
      <c r="C197" s="15" t="n">
        <v>0.7902777777777777</v>
      </c>
      <c r="D197" s="15" t="n">
        <v>0.7979166666666667</v>
      </c>
      <c r="E197" s="15" t="n">
        <v>0.7944444444444444</v>
      </c>
      <c r="F197" s="15" t="n">
        <v>0.7923611111111111</v>
      </c>
      <c r="G197" s="15" t="n">
        <v>0.7972222222222223</v>
      </c>
      <c r="H197" s="15" t="n">
        <v>0.79375</v>
      </c>
      <c r="I197" s="15" t="n">
        <v>0.7923611111111111</v>
      </c>
      <c r="J197" s="15" t="n">
        <v>0.7895833333333333</v>
      </c>
      <c r="K197" s="15" t="n">
        <v>0.7916666666666666</v>
      </c>
      <c r="L197" s="15" t="n">
        <v>0.79375</v>
      </c>
      <c r="M197" s="15" t="n">
        <v>0.7909722222222222</v>
      </c>
      <c r="N197" s="15" t="n">
        <v>0.7895833333333333</v>
      </c>
      <c r="O197" s="15" t="n">
        <v>0.7902777777777777</v>
      </c>
      <c r="P197" s="15" t="n">
        <v>0.7694444444444445</v>
      </c>
      <c r="Q197" s="15" t="n">
        <v>0.7902777777777777</v>
      </c>
      <c r="R197" s="15" t="n">
        <v>0.7965277777777777</v>
      </c>
      <c r="S197" s="15" t="n">
        <v>0.7993055555555556</v>
      </c>
      <c r="T197" s="15" t="n">
        <v>0.8006944444444445</v>
      </c>
      <c r="U197" s="15" t="n">
        <v>0.8006944444444445</v>
      </c>
      <c r="V197" s="15" t="n">
        <v>0.79375</v>
      </c>
      <c r="W197" s="15" t="n">
        <v>0.7965277777777777</v>
      </c>
      <c r="X197" s="15" t="n">
        <v>0.7979166666666667</v>
      </c>
      <c r="Y197" s="15" t="n">
        <v>0.7930555555555555</v>
      </c>
      <c r="Z197" s="15" t="n">
        <v>0.7972222222222223</v>
      </c>
      <c r="AA197" s="15" t="n">
        <v>0.7979166666666667</v>
      </c>
      <c r="AB197" s="15" t="n">
        <v>0.8</v>
      </c>
      <c r="AC197" s="15" t="n">
        <v>0.8</v>
      </c>
      <c r="AD197" s="15" t="n">
        <v>0.8006944444444445</v>
      </c>
      <c r="AE197" s="15" t="n">
        <v>0.8013888888888889</v>
      </c>
      <c r="AF197" s="15" t="n">
        <v>0.7993055555555556</v>
      </c>
      <c r="AG197" s="15" t="n">
        <v>0.8006944444444445</v>
      </c>
      <c r="AH197" s="15" t="n">
        <v>0.8055555555555556</v>
      </c>
      <c r="AI197" s="15" t="n">
        <v>0.8083333333333333</v>
      </c>
      <c r="AJ197" s="15" t="n">
        <v>0.8048611111111111</v>
      </c>
      <c r="AK197" s="15" t="n">
        <v>0.8083333333333333</v>
      </c>
      <c r="AL197" s="15" t="n">
        <v>0.8111111111111111</v>
      </c>
      <c r="AM197" s="15" t="n">
        <v>0.8020833333333334</v>
      </c>
      <c r="AN197" s="15" t="n">
        <v>0.8041666666666667</v>
      </c>
      <c r="AO197" s="15" t="n">
        <v>0.80625</v>
      </c>
      <c r="AP197" s="15" t="n">
        <v>0.8041666666666667</v>
      </c>
      <c r="AQ197" s="15" t="n">
        <v>0.8125</v>
      </c>
      <c r="AR197" s="15" t="n">
        <v>0.8125</v>
      </c>
      <c r="AS197" s="15" t="n">
        <v>0.8125</v>
      </c>
      <c r="AT197" s="15" t="n">
        <v>0.8104166666666667</v>
      </c>
      <c r="AU197" s="15" t="n">
        <v>0.8090277777777778</v>
      </c>
      <c r="AV197" s="15" t="n">
        <v>0.8069444444444445</v>
      </c>
      <c r="AW197" s="15" t="n">
        <v>0.8090277777777778</v>
      </c>
      <c r="AX197" s="15" t="n">
        <v>0.8090277777777778</v>
      </c>
    </row>
    <row r="198">
      <c r="A198" s="14" t="n">
        <v>46217</v>
      </c>
      <c r="B198" s="15" t="n">
        <v>0.8006944444444445</v>
      </c>
      <c r="C198" s="15" t="n">
        <v>0.7895833333333333</v>
      </c>
      <c r="D198" s="15" t="n">
        <v>0.7972222222222223</v>
      </c>
      <c r="E198" s="15" t="n">
        <v>0.79375</v>
      </c>
      <c r="F198" s="15" t="n">
        <v>0.7916666666666666</v>
      </c>
      <c r="G198" s="15" t="n">
        <v>0.7965277777777777</v>
      </c>
      <c r="H198" s="15" t="n">
        <v>0.7930555555555555</v>
      </c>
      <c r="I198" s="15" t="n">
        <v>0.7916666666666666</v>
      </c>
      <c r="J198" s="15" t="n">
        <v>0.7895833333333333</v>
      </c>
      <c r="K198" s="15" t="n">
        <v>0.7916666666666666</v>
      </c>
      <c r="L198" s="15" t="n">
        <v>0.7930555555555555</v>
      </c>
      <c r="M198" s="15" t="n">
        <v>0.7909722222222222</v>
      </c>
      <c r="N198" s="15" t="n">
        <v>0.7888888888888889</v>
      </c>
      <c r="O198" s="15" t="n">
        <v>0.7902777777777777</v>
      </c>
      <c r="P198" s="15" t="n">
        <v>0.7694444444444445</v>
      </c>
      <c r="Q198" s="15" t="n">
        <v>0.7902777777777777</v>
      </c>
      <c r="R198" s="15" t="n">
        <v>0.7965277777777777</v>
      </c>
      <c r="S198" s="15" t="n">
        <v>0.7993055555555556</v>
      </c>
      <c r="T198" s="15" t="n">
        <v>0.8006944444444445</v>
      </c>
      <c r="U198" s="15" t="n">
        <v>0.8006944444444445</v>
      </c>
      <c r="V198" s="15" t="n">
        <v>0.7930555555555555</v>
      </c>
      <c r="W198" s="15" t="n">
        <v>0.7965277777777777</v>
      </c>
      <c r="X198" s="15" t="n">
        <v>0.7979166666666667</v>
      </c>
      <c r="Y198" s="15" t="n">
        <v>0.7923611111111111</v>
      </c>
      <c r="Z198" s="15" t="n">
        <v>0.7972222222222223</v>
      </c>
      <c r="AA198" s="15" t="n">
        <v>0.7972222222222223</v>
      </c>
      <c r="AB198" s="15" t="n">
        <v>0.8</v>
      </c>
      <c r="AC198" s="15" t="n">
        <v>0.8</v>
      </c>
      <c r="AD198" s="15" t="n">
        <v>0.8</v>
      </c>
      <c r="AE198" s="15" t="n">
        <v>0.8013888888888889</v>
      </c>
      <c r="AF198" s="15" t="n">
        <v>0.7993055555555556</v>
      </c>
      <c r="AG198" s="15" t="n">
        <v>0.8</v>
      </c>
      <c r="AH198" s="15" t="n">
        <v>0.8048611111111111</v>
      </c>
      <c r="AI198" s="15" t="n">
        <v>0.8083333333333333</v>
      </c>
      <c r="AJ198" s="15" t="n">
        <v>0.8041666666666667</v>
      </c>
      <c r="AK198" s="15" t="n">
        <v>0.8083333333333333</v>
      </c>
      <c r="AL198" s="15" t="n">
        <v>0.8104166666666667</v>
      </c>
      <c r="AM198" s="15" t="n">
        <v>0.8020833333333334</v>
      </c>
      <c r="AN198" s="15" t="n">
        <v>0.8034722222222223</v>
      </c>
      <c r="AO198" s="15" t="n">
        <v>0.80625</v>
      </c>
      <c r="AP198" s="15" t="n">
        <v>0.8034722222222223</v>
      </c>
      <c r="AQ198" s="15" t="n">
        <v>0.8125</v>
      </c>
      <c r="AR198" s="15" t="n">
        <v>0.8125</v>
      </c>
      <c r="AS198" s="15" t="n">
        <v>0.8125</v>
      </c>
      <c r="AT198" s="15" t="n">
        <v>0.8104166666666667</v>
      </c>
      <c r="AU198" s="15" t="n">
        <v>0.8083333333333333</v>
      </c>
      <c r="AV198" s="15" t="n">
        <v>0.8069444444444445</v>
      </c>
      <c r="AW198" s="15" t="n">
        <v>0.8090277777777778</v>
      </c>
      <c r="AX198" s="15" t="n">
        <v>0.8083333333333333</v>
      </c>
    </row>
    <row r="199">
      <c r="A199" s="14" t="n">
        <v>46218</v>
      </c>
      <c r="B199" s="15" t="n">
        <v>0.8</v>
      </c>
      <c r="C199" s="15" t="n">
        <v>0.7888888888888889</v>
      </c>
      <c r="D199" s="15" t="n">
        <v>0.7972222222222223</v>
      </c>
      <c r="E199" s="15" t="n">
        <v>0.79375</v>
      </c>
      <c r="F199" s="15" t="n">
        <v>0.7916666666666666</v>
      </c>
      <c r="G199" s="15" t="n">
        <v>0.7965277777777777</v>
      </c>
      <c r="H199" s="15" t="n">
        <v>0.7930555555555555</v>
      </c>
      <c r="I199" s="15" t="n">
        <v>0.7916666666666666</v>
      </c>
      <c r="J199" s="15" t="n">
        <v>0.7888888888888889</v>
      </c>
      <c r="K199" s="15" t="n">
        <v>0.7909722222222222</v>
      </c>
      <c r="L199" s="15" t="n">
        <v>0.7930555555555555</v>
      </c>
      <c r="M199" s="15" t="n">
        <v>0.7902777777777777</v>
      </c>
      <c r="N199" s="15" t="n">
        <v>0.7888888888888889</v>
      </c>
      <c r="O199" s="15" t="n">
        <v>0.7895833333333333</v>
      </c>
      <c r="P199" s="15" t="n">
        <v>0.7694444444444445</v>
      </c>
      <c r="Q199" s="15" t="n">
        <v>0.7895833333333333</v>
      </c>
      <c r="R199" s="15" t="n">
        <v>0.7958333333333333</v>
      </c>
      <c r="S199" s="15" t="n">
        <v>0.7986111111111112</v>
      </c>
      <c r="T199" s="15" t="n">
        <v>0.8</v>
      </c>
      <c r="U199" s="15" t="n">
        <v>0.8</v>
      </c>
      <c r="V199" s="15" t="n">
        <v>0.7930555555555555</v>
      </c>
      <c r="W199" s="15" t="n">
        <v>0.7958333333333333</v>
      </c>
      <c r="X199" s="15" t="n">
        <v>0.7979166666666667</v>
      </c>
      <c r="Y199" s="15" t="n">
        <v>0.7923611111111111</v>
      </c>
      <c r="Z199" s="15" t="n">
        <v>0.7965277777777777</v>
      </c>
      <c r="AA199" s="15" t="n">
        <v>0.7972222222222223</v>
      </c>
      <c r="AB199" s="15" t="n">
        <v>0.7993055555555556</v>
      </c>
      <c r="AC199" s="15" t="n">
        <v>0.8</v>
      </c>
      <c r="AD199" s="15" t="n">
        <v>0.8</v>
      </c>
      <c r="AE199" s="15" t="n">
        <v>0.8006944444444445</v>
      </c>
      <c r="AF199" s="15" t="n">
        <v>0.7993055555555556</v>
      </c>
      <c r="AG199" s="15" t="n">
        <v>0.8</v>
      </c>
      <c r="AH199" s="15" t="n">
        <v>0.8048611111111111</v>
      </c>
      <c r="AI199" s="15" t="n">
        <v>0.8083333333333333</v>
      </c>
      <c r="AJ199" s="15" t="n">
        <v>0.8041666666666667</v>
      </c>
      <c r="AK199" s="15" t="n">
        <v>0.8076388888888889</v>
      </c>
      <c r="AL199" s="15" t="n">
        <v>0.8104166666666667</v>
      </c>
      <c r="AM199" s="15" t="n">
        <v>0.8013888888888889</v>
      </c>
      <c r="AN199" s="15" t="n">
        <v>0.8034722222222223</v>
      </c>
      <c r="AO199" s="15" t="n">
        <v>0.80625</v>
      </c>
      <c r="AP199" s="15" t="n">
        <v>0.8034722222222223</v>
      </c>
      <c r="AQ199" s="15" t="n">
        <v>0.8125</v>
      </c>
      <c r="AR199" s="15" t="n">
        <v>0.8118055555555556</v>
      </c>
      <c r="AS199" s="15" t="n">
        <v>0.8125</v>
      </c>
      <c r="AT199" s="15" t="n">
        <v>0.8097222222222222</v>
      </c>
      <c r="AU199" s="15" t="n">
        <v>0.8083333333333333</v>
      </c>
      <c r="AV199" s="15" t="n">
        <v>0.80625</v>
      </c>
      <c r="AW199" s="15" t="n">
        <v>0.8083333333333333</v>
      </c>
      <c r="AX199" s="15" t="n">
        <v>0.8083333333333333</v>
      </c>
    </row>
    <row r="200">
      <c r="A200" s="14" t="n">
        <v>46219</v>
      </c>
      <c r="B200" s="15" t="n">
        <v>0.8</v>
      </c>
      <c r="C200" s="15" t="n">
        <v>0.7888888888888889</v>
      </c>
      <c r="D200" s="15" t="n">
        <v>0.7965277777777777</v>
      </c>
      <c r="E200" s="15" t="n">
        <v>0.7930555555555555</v>
      </c>
      <c r="F200" s="15" t="n">
        <v>0.7909722222222222</v>
      </c>
      <c r="G200" s="15" t="n">
        <v>0.7958333333333333</v>
      </c>
      <c r="H200" s="15" t="n">
        <v>0.7923611111111111</v>
      </c>
      <c r="I200" s="15" t="n">
        <v>0.7909722222222222</v>
      </c>
      <c r="J200" s="15" t="n">
        <v>0.7888888888888889</v>
      </c>
      <c r="K200" s="15" t="n">
        <v>0.7909722222222222</v>
      </c>
      <c r="L200" s="15" t="n">
        <v>0.7923611111111111</v>
      </c>
      <c r="M200" s="15" t="n">
        <v>0.7902777777777777</v>
      </c>
      <c r="N200" s="15" t="n">
        <v>0.7881944444444444</v>
      </c>
      <c r="O200" s="15" t="n">
        <v>0.7895833333333333</v>
      </c>
      <c r="P200" s="15" t="n">
        <v>0.7694444444444445</v>
      </c>
      <c r="Q200" s="15" t="n">
        <v>0.7895833333333333</v>
      </c>
      <c r="R200" s="15" t="n">
        <v>0.7958333333333333</v>
      </c>
      <c r="S200" s="15" t="n">
        <v>0.7986111111111112</v>
      </c>
      <c r="T200" s="15" t="n">
        <v>0.8</v>
      </c>
      <c r="U200" s="15" t="n">
        <v>0.8</v>
      </c>
      <c r="V200" s="15" t="n">
        <v>0.7930555555555555</v>
      </c>
      <c r="W200" s="15" t="n">
        <v>0.7958333333333333</v>
      </c>
      <c r="X200" s="15" t="n">
        <v>0.7972222222222223</v>
      </c>
      <c r="Y200" s="15" t="n">
        <v>0.7923611111111111</v>
      </c>
      <c r="Z200" s="15" t="n">
        <v>0.7965277777777777</v>
      </c>
      <c r="AA200" s="15" t="n">
        <v>0.7965277777777777</v>
      </c>
      <c r="AB200" s="15" t="n">
        <v>0.7993055555555556</v>
      </c>
      <c r="AC200" s="15" t="n">
        <v>0.7993055555555556</v>
      </c>
      <c r="AD200" s="15" t="n">
        <v>0.7993055555555556</v>
      </c>
      <c r="AE200" s="15" t="n">
        <v>0.8006944444444445</v>
      </c>
      <c r="AF200" s="15" t="n">
        <v>0.7986111111111112</v>
      </c>
      <c r="AG200" s="15" t="n">
        <v>0.8</v>
      </c>
      <c r="AH200" s="15" t="n">
        <v>0.8041666666666667</v>
      </c>
      <c r="AI200" s="15" t="n">
        <v>0.8076388888888889</v>
      </c>
      <c r="AJ200" s="15" t="n">
        <v>0.8041666666666667</v>
      </c>
      <c r="AK200" s="15" t="n">
        <v>0.8076388888888889</v>
      </c>
      <c r="AL200" s="15" t="n">
        <v>0.8097222222222222</v>
      </c>
      <c r="AM200" s="15" t="n">
        <v>0.8013888888888889</v>
      </c>
      <c r="AN200" s="15" t="n">
        <v>0.8027777777777778</v>
      </c>
      <c r="AO200" s="15" t="n">
        <v>0.8055555555555556</v>
      </c>
      <c r="AP200" s="15" t="n">
        <v>0.8027777777777778</v>
      </c>
      <c r="AQ200" s="15" t="n">
        <v>0.8118055555555556</v>
      </c>
      <c r="AR200" s="15" t="n">
        <v>0.8118055555555556</v>
      </c>
      <c r="AS200" s="15" t="n">
        <v>0.8118055555555556</v>
      </c>
      <c r="AT200" s="15" t="n">
        <v>0.8097222222222222</v>
      </c>
      <c r="AU200" s="15" t="n">
        <v>0.8076388888888889</v>
      </c>
      <c r="AV200" s="15" t="n">
        <v>0.80625</v>
      </c>
      <c r="AW200" s="15" t="n">
        <v>0.8083333333333333</v>
      </c>
      <c r="AX200" s="15" t="n">
        <v>0.8083333333333333</v>
      </c>
    </row>
    <row r="201">
      <c r="A201" s="14" t="n">
        <v>46220</v>
      </c>
      <c r="B201" s="15" t="n">
        <v>0.7993055555555556</v>
      </c>
      <c r="C201" s="15" t="n">
        <v>0.7881944444444444</v>
      </c>
      <c r="D201" s="15" t="n">
        <v>0.7958333333333333</v>
      </c>
      <c r="E201" s="15" t="n">
        <v>0.7930555555555555</v>
      </c>
      <c r="F201" s="15" t="n">
        <v>0.7909722222222222</v>
      </c>
      <c r="G201" s="15" t="n">
        <v>0.7958333333333333</v>
      </c>
      <c r="H201" s="15" t="n">
        <v>0.7923611111111111</v>
      </c>
      <c r="I201" s="15" t="n">
        <v>0.7909722222222222</v>
      </c>
      <c r="J201" s="15" t="n">
        <v>0.7881944444444444</v>
      </c>
      <c r="K201" s="15" t="n">
        <v>0.7902777777777777</v>
      </c>
      <c r="L201" s="15" t="n">
        <v>0.7923611111111111</v>
      </c>
      <c r="M201" s="15" t="n">
        <v>0.7895833333333333</v>
      </c>
      <c r="N201" s="15" t="n">
        <v>0.7881944444444444</v>
      </c>
      <c r="O201" s="15" t="n">
        <v>0.7888888888888889</v>
      </c>
      <c r="P201" s="15" t="n">
        <v>0.76875</v>
      </c>
      <c r="Q201" s="15" t="n">
        <v>0.7888888888888889</v>
      </c>
      <c r="R201" s="15" t="n">
        <v>0.7951388888888888</v>
      </c>
      <c r="S201" s="15" t="n">
        <v>0.7979166666666667</v>
      </c>
      <c r="T201" s="15" t="n">
        <v>0.7993055555555556</v>
      </c>
      <c r="U201" s="15" t="n">
        <v>0.7993055555555556</v>
      </c>
      <c r="V201" s="15" t="n">
        <v>0.7923611111111111</v>
      </c>
      <c r="W201" s="15" t="n">
        <v>0.7951388888888888</v>
      </c>
      <c r="X201" s="15" t="n">
        <v>0.7972222222222223</v>
      </c>
      <c r="Y201" s="15" t="n">
        <v>0.7916666666666666</v>
      </c>
      <c r="Z201" s="15" t="n">
        <v>0.7958333333333333</v>
      </c>
      <c r="AA201" s="15" t="n">
        <v>0.7965277777777777</v>
      </c>
      <c r="AB201" s="15" t="n">
        <v>0.7986111111111112</v>
      </c>
      <c r="AC201" s="15" t="n">
        <v>0.7993055555555556</v>
      </c>
      <c r="AD201" s="15" t="n">
        <v>0.7993055555555556</v>
      </c>
      <c r="AE201" s="15" t="n">
        <v>0.8</v>
      </c>
      <c r="AF201" s="15" t="n">
        <v>0.7986111111111112</v>
      </c>
      <c r="AG201" s="15" t="n">
        <v>0.7993055555555556</v>
      </c>
      <c r="AH201" s="15" t="n">
        <v>0.8041666666666667</v>
      </c>
      <c r="AI201" s="15" t="n">
        <v>0.8076388888888889</v>
      </c>
      <c r="AJ201" s="15" t="n">
        <v>0.8034722222222223</v>
      </c>
      <c r="AK201" s="15" t="n">
        <v>0.8069444444444445</v>
      </c>
      <c r="AL201" s="15" t="n">
        <v>0.8097222222222222</v>
      </c>
      <c r="AM201" s="15" t="n">
        <v>0.8006944444444445</v>
      </c>
      <c r="AN201" s="15" t="n">
        <v>0.8027777777777778</v>
      </c>
      <c r="AO201" s="15" t="n">
        <v>0.8055555555555556</v>
      </c>
      <c r="AP201" s="15" t="n">
        <v>0.8027777777777778</v>
      </c>
      <c r="AQ201" s="15" t="n">
        <v>0.8118055555555556</v>
      </c>
      <c r="AR201" s="15" t="n">
        <v>0.8111111111111111</v>
      </c>
      <c r="AS201" s="15" t="n">
        <v>0.8118055555555556</v>
      </c>
      <c r="AT201" s="15" t="n">
        <v>0.8097222222222222</v>
      </c>
      <c r="AU201" s="15" t="n">
        <v>0.8076388888888889</v>
      </c>
      <c r="AV201" s="15" t="n">
        <v>0.80625</v>
      </c>
      <c r="AW201" s="15" t="n">
        <v>0.8076388888888889</v>
      </c>
      <c r="AX201" s="15" t="n">
        <v>0.8083333333333333</v>
      </c>
    </row>
    <row r="202">
      <c r="A202" s="14" t="n">
        <v>46221</v>
      </c>
      <c r="B202" s="15" t="n">
        <v>0.7986111111111112</v>
      </c>
      <c r="C202" s="15" t="n">
        <v>0.7875</v>
      </c>
      <c r="D202" s="15" t="n">
        <v>0.7958333333333333</v>
      </c>
      <c r="E202" s="15" t="n">
        <v>0.7923611111111111</v>
      </c>
      <c r="F202" s="15" t="n">
        <v>0.7902777777777777</v>
      </c>
      <c r="G202" s="15" t="n">
        <v>0.7951388888888888</v>
      </c>
      <c r="H202" s="15" t="n">
        <v>0.7916666666666666</v>
      </c>
      <c r="I202" s="15" t="n">
        <v>0.7902777777777777</v>
      </c>
      <c r="J202" s="15" t="n">
        <v>0.7881944444444444</v>
      </c>
      <c r="K202" s="15" t="n">
        <v>0.7902777777777777</v>
      </c>
      <c r="L202" s="15" t="n">
        <v>0.7916666666666666</v>
      </c>
      <c r="M202" s="15" t="n">
        <v>0.7895833333333333</v>
      </c>
      <c r="N202" s="15" t="n">
        <v>0.7875</v>
      </c>
      <c r="O202" s="15" t="n">
        <v>0.7888888888888889</v>
      </c>
      <c r="P202" s="15" t="n">
        <v>0.76875</v>
      </c>
      <c r="Q202" s="15" t="n">
        <v>0.7888888888888889</v>
      </c>
      <c r="R202" s="15" t="n">
        <v>0.7944444444444444</v>
      </c>
      <c r="S202" s="15" t="n">
        <v>0.7979166666666667</v>
      </c>
      <c r="T202" s="15" t="n">
        <v>0.7986111111111112</v>
      </c>
      <c r="U202" s="15" t="n">
        <v>0.7993055555555556</v>
      </c>
      <c r="V202" s="15" t="n">
        <v>0.7923611111111111</v>
      </c>
      <c r="W202" s="15" t="n">
        <v>0.7951388888888888</v>
      </c>
      <c r="X202" s="15" t="n">
        <v>0.7965277777777777</v>
      </c>
      <c r="Y202" s="15" t="n">
        <v>0.7916666666666666</v>
      </c>
      <c r="Z202" s="15" t="n">
        <v>0.7958333333333333</v>
      </c>
      <c r="AA202" s="15" t="n">
        <v>0.7958333333333333</v>
      </c>
      <c r="AB202" s="15" t="n">
        <v>0.7986111111111112</v>
      </c>
      <c r="AC202" s="15" t="n">
        <v>0.7986111111111112</v>
      </c>
      <c r="AD202" s="15" t="n">
        <v>0.7986111111111112</v>
      </c>
      <c r="AE202" s="15" t="n">
        <v>0.8</v>
      </c>
      <c r="AF202" s="15" t="n">
        <v>0.7979166666666667</v>
      </c>
      <c r="AG202" s="15" t="n">
        <v>0.7993055555555556</v>
      </c>
      <c r="AH202" s="15" t="n">
        <v>0.8034722222222223</v>
      </c>
      <c r="AI202" s="15" t="n">
        <v>0.8069444444444445</v>
      </c>
      <c r="AJ202" s="15" t="n">
        <v>0.8034722222222223</v>
      </c>
      <c r="AK202" s="15" t="n">
        <v>0.8069444444444445</v>
      </c>
      <c r="AL202" s="15" t="n">
        <v>0.8090277777777778</v>
      </c>
      <c r="AM202" s="15" t="n">
        <v>0.8006944444444445</v>
      </c>
      <c r="AN202" s="15" t="n">
        <v>0.8020833333333334</v>
      </c>
      <c r="AO202" s="15" t="n">
        <v>0.8048611111111111</v>
      </c>
      <c r="AP202" s="15" t="n">
        <v>0.8027777777777778</v>
      </c>
      <c r="AQ202" s="15" t="n">
        <v>0.8111111111111111</v>
      </c>
      <c r="AR202" s="15" t="n">
        <v>0.8111111111111111</v>
      </c>
      <c r="AS202" s="15" t="n">
        <v>0.8111111111111111</v>
      </c>
      <c r="AT202" s="15" t="n">
        <v>0.8090277777777778</v>
      </c>
      <c r="AU202" s="15" t="n">
        <v>0.8069444444444445</v>
      </c>
      <c r="AV202" s="15" t="n">
        <v>0.8055555555555556</v>
      </c>
      <c r="AW202" s="15" t="n">
        <v>0.8076388888888889</v>
      </c>
      <c r="AX202" s="15" t="n">
        <v>0.8076388888888889</v>
      </c>
    </row>
    <row r="203">
      <c r="A203" s="14" t="n">
        <v>46222</v>
      </c>
      <c r="B203" s="15" t="n">
        <v>0.7979166666666667</v>
      </c>
      <c r="C203" s="15" t="n">
        <v>0.7868055555555555</v>
      </c>
      <c r="D203" s="15" t="n">
        <v>0.7951388888888888</v>
      </c>
      <c r="E203" s="15" t="n">
        <v>0.7916666666666666</v>
      </c>
      <c r="F203" s="15" t="n">
        <v>0.7895833333333333</v>
      </c>
      <c r="G203" s="15" t="n">
        <v>0.7944444444444444</v>
      </c>
      <c r="H203" s="15" t="n">
        <v>0.7909722222222222</v>
      </c>
      <c r="I203" s="15" t="n">
        <v>0.7902777777777777</v>
      </c>
      <c r="J203" s="15" t="n">
        <v>0.7875</v>
      </c>
      <c r="K203" s="15" t="n">
        <v>0.7895833333333333</v>
      </c>
      <c r="L203" s="15" t="n">
        <v>0.7916666666666666</v>
      </c>
      <c r="M203" s="15" t="n">
        <v>0.7888888888888889</v>
      </c>
      <c r="N203" s="15" t="n">
        <v>0.7875</v>
      </c>
      <c r="O203" s="15" t="n">
        <v>0.7881944444444444</v>
      </c>
      <c r="P203" s="15" t="n">
        <v>0.76875</v>
      </c>
      <c r="Q203" s="15" t="n">
        <v>0.7881944444444444</v>
      </c>
      <c r="R203" s="15" t="n">
        <v>0.7944444444444444</v>
      </c>
      <c r="S203" s="15" t="n">
        <v>0.7972222222222223</v>
      </c>
      <c r="T203" s="15" t="n">
        <v>0.7986111111111112</v>
      </c>
      <c r="U203" s="15" t="n">
        <v>0.7986111111111112</v>
      </c>
      <c r="V203" s="15" t="n">
        <v>0.7916666666666666</v>
      </c>
      <c r="W203" s="15" t="n">
        <v>0.7944444444444444</v>
      </c>
      <c r="X203" s="15" t="n">
        <v>0.7965277777777777</v>
      </c>
      <c r="Y203" s="15" t="n">
        <v>0.7909722222222222</v>
      </c>
      <c r="Z203" s="15" t="n">
        <v>0.7951388888888888</v>
      </c>
      <c r="AA203" s="15" t="n">
        <v>0.7958333333333333</v>
      </c>
      <c r="AB203" s="15" t="n">
        <v>0.7979166666666667</v>
      </c>
      <c r="AC203" s="15" t="n">
        <v>0.7986111111111112</v>
      </c>
      <c r="AD203" s="15" t="n">
        <v>0.7986111111111112</v>
      </c>
      <c r="AE203" s="15" t="n">
        <v>0.7993055555555556</v>
      </c>
      <c r="AF203" s="15" t="n">
        <v>0.7979166666666667</v>
      </c>
      <c r="AG203" s="15" t="n">
        <v>0.7986111111111112</v>
      </c>
      <c r="AH203" s="15" t="n">
        <v>0.8034722222222223</v>
      </c>
      <c r="AI203" s="15" t="n">
        <v>0.8069444444444445</v>
      </c>
      <c r="AJ203" s="15" t="n">
        <v>0.8027777777777778</v>
      </c>
      <c r="AK203" s="15" t="n">
        <v>0.80625</v>
      </c>
      <c r="AL203" s="15" t="n">
        <v>0.8090277777777778</v>
      </c>
      <c r="AM203" s="15" t="n">
        <v>0.8</v>
      </c>
      <c r="AN203" s="15" t="n">
        <v>0.8020833333333334</v>
      </c>
      <c r="AO203" s="15" t="n">
        <v>0.8048611111111111</v>
      </c>
      <c r="AP203" s="15" t="n">
        <v>0.8020833333333334</v>
      </c>
      <c r="AQ203" s="15" t="n">
        <v>0.8111111111111111</v>
      </c>
      <c r="AR203" s="15" t="n">
        <v>0.8104166666666667</v>
      </c>
      <c r="AS203" s="15" t="n">
        <v>0.8111111111111111</v>
      </c>
      <c r="AT203" s="15" t="n">
        <v>0.8090277777777778</v>
      </c>
      <c r="AU203" s="15" t="n">
        <v>0.8069444444444445</v>
      </c>
      <c r="AV203" s="15" t="n">
        <v>0.8055555555555556</v>
      </c>
      <c r="AW203" s="15" t="n">
        <v>0.8076388888888889</v>
      </c>
      <c r="AX203" s="15" t="n">
        <v>0.8076388888888889</v>
      </c>
    </row>
    <row r="204">
      <c r="A204" s="14" t="n">
        <v>46223</v>
      </c>
      <c r="B204" s="15" t="n">
        <v>0.7979166666666667</v>
      </c>
      <c r="C204" s="15" t="n">
        <v>0.7868055555555555</v>
      </c>
      <c r="D204" s="15" t="n">
        <v>0.7944444444444444</v>
      </c>
      <c r="E204" s="15" t="n">
        <v>0.7916666666666666</v>
      </c>
      <c r="F204" s="15" t="n">
        <v>0.7895833333333333</v>
      </c>
      <c r="G204" s="15" t="n">
        <v>0.7944444444444444</v>
      </c>
      <c r="H204" s="15" t="n">
        <v>0.7909722222222222</v>
      </c>
      <c r="I204" s="15" t="n">
        <v>0.7895833333333333</v>
      </c>
      <c r="J204" s="15" t="n">
        <v>0.7868055555555555</v>
      </c>
      <c r="K204" s="15" t="n">
        <v>0.7888888888888889</v>
      </c>
      <c r="L204" s="15" t="n">
        <v>0.7909722222222222</v>
      </c>
      <c r="M204" s="15" t="n">
        <v>0.7888888888888889</v>
      </c>
      <c r="N204" s="15" t="n">
        <v>0.7868055555555555</v>
      </c>
      <c r="O204" s="15" t="n">
        <v>0.7881944444444444</v>
      </c>
      <c r="P204" s="15" t="n">
        <v>0.7680555555555556</v>
      </c>
      <c r="Q204" s="15" t="n">
        <v>0.7881944444444444</v>
      </c>
      <c r="R204" s="15" t="n">
        <v>0.79375</v>
      </c>
      <c r="S204" s="15" t="n">
        <v>0.7965277777777777</v>
      </c>
      <c r="T204" s="15" t="n">
        <v>0.7979166666666667</v>
      </c>
      <c r="U204" s="15" t="n">
        <v>0.7986111111111112</v>
      </c>
      <c r="V204" s="15" t="n">
        <v>0.7909722222222222</v>
      </c>
      <c r="W204" s="15" t="n">
        <v>0.79375</v>
      </c>
      <c r="X204" s="15" t="n">
        <v>0.7958333333333333</v>
      </c>
      <c r="Y204" s="15" t="n">
        <v>0.7902777777777777</v>
      </c>
      <c r="Z204" s="15" t="n">
        <v>0.7951388888888888</v>
      </c>
      <c r="AA204" s="15" t="n">
        <v>0.7951388888888888</v>
      </c>
      <c r="AB204" s="15" t="n">
        <v>0.7979166666666667</v>
      </c>
      <c r="AC204" s="15" t="n">
        <v>0.7979166666666667</v>
      </c>
      <c r="AD204" s="15" t="n">
        <v>0.7979166666666667</v>
      </c>
      <c r="AE204" s="15" t="n">
        <v>0.7993055555555556</v>
      </c>
      <c r="AF204" s="15" t="n">
        <v>0.7972222222222223</v>
      </c>
      <c r="AG204" s="15" t="n">
        <v>0.7986111111111112</v>
      </c>
      <c r="AH204" s="15" t="n">
        <v>0.8027777777777778</v>
      </c>
      <c r="AI204" s="15" t="n">
        <v>0.80625</v>
      </c>
      <c r="AJ204" s="15" t="n">
        <v>0.8027777777777778</v>
      </c>
      <c r="AK204" s="15" t="n">
        <v>0.80625</v>
      </c>
      <c r="AL204" s="15" t="n">
        <v>0.8083333333333333</v>
      </c>
      <c r="AM204" s="15" t="n">
        <v>0.8</v>
      </c>
      <c r="AN204" s="15" t="n">
        <v>0.8013888888888889</v>
      </c>
      <c r="AO204" s="15" t="n">
        <v>0.8041666666666667</v>
      </c>
      <c r="AP204" s="15" t="n">
        <v>0.8020833333333334</v>
      </c>
      <c r="AQ204" s="15" t="n">
        <v>0.8104166666666667</v>
      </c>
      <c r="AR204" s="15" t="n">
        <v>0.8104166666666667</v>
      </c>
      <c r="AS204" s="15" t="n">
        <v>0.8104166666666667</v>
      </c>
      <c r="AT204" s="15" t="n">
        <v>0.8083333333333333</v>
      </c>
      <c r="AU204" s="15" t="n">
        <v>0.80625</v>
      </c>
      <c r="AV204" s="15" t="n">
        <v>0.8048611111111111</v>
      </c>
      <c r="AW204" s="15" t="n">
        <v>0.8069444444444445</v>
      </c>
      <c r="AX204" s="15" t="n">
        <v>0.8076388888888889</v>
      </c>
    </row>
    <row r="205">
      <c r="A205" s="14" t="n">
        <v>46224</v>
      </c>
      <c r="B205" s="15" t="n">
        <v>0.7972222222222223</v>
      </c>
      <c r="C205" s="15" t="n">
        <v>0.7861111111111111</v>
      </c>
      <c r="D205" s="15" t="n">
        <v>0.7944444444444444</v>
      </c>
      <c r="E205" s="15" t="n">
        <v>0.7909722222222222</v>
      </c>
      <c r="F205" s="15" t="n">
        <v>0.7888888888888889</v>
      </c>
      <c r="G205" s="15" t="n">
        <v>0.79375</v>
      </c>
      <c r="H205" s="15" t="n">
        <v>0.7902777777777777</v>
      </c>
      <c r="I205" s="15" t="n">
        <v>0.7888888888888889</v>
      </c>
      <c r="J205" s="15" t="n">
        <v>0.7868055555555555</v>
      </c>
      <c r="K205" s="15" t="n">
        <v>0.7888888888888889</v>
      </c>
      <c r="L205" s="15" t="n">
        <v>0.7909722222222222</v>
      </c>
      <c r="M205" s="15" t="n">
        <v>0.7881944444444444</v>
      </c>
      <c r="N205" s="15" t="n">
        <v>0.7861111111111111</v>
      </c>
      <c r="O205" s="15" t="n">
        <v>0.7875</v>
      </c>
      <c r="P205" s="15" t="n">
        <v>0.7680555555555556</v>
      </c>
      <c r="Q205" s="15" t="n">
        <v>0.7875</v>
      </c>
      <c r="R205" s="15" t="n">
        <v>0.79375</v>
      </c>
      <c r="S205" s="15" t="n">
        <v>0.7965277777777777</v>
      </c>
      <c r="T205" s="15" t="n">
        <v>0.7979166666666667</v>
      </c>
      <c r="U205" s="15" t="n">
        <v>0.7979166666666667</v>
      </c>
      <c r="V205" s="15" t="n">
        <v>0.7909722222222222</v>
      </c>
      <c r="W205" s="15" t="n">
        <v>0.79375</v>
      </c>
      <c r="X205" s="15" t="n">
        <v>0.7951388888888888</v>
      </c>
      <c r="Y205" s="15" t="n">
        <v>0.7902777777777777</v>
      </c>
      <c r="Z205" s="15" t="n">
        <v>0.7944444444444444</v>
      </c>
      <c r="AA205" s="15" t="n">
        <v>0.7951388888888888</v>
      </c>
      <c r="AB205" s="15" t="n">
        <v>0.7972222222222223</v>
      </c>
      <c r="AC205" s="15" t="n">
        <v>0.7979166666666667</v>
      </c>
      <c r="AD205" s="15" t="n">
        <v>0.7979166666666667</v>
      </c>
      <c r="AE205" s="15" t="n">
        <v>0.7986111111111112</v>
      </c>
      <c r="AF205" s="15" t="n">
        <v>0.7965277777777777</v>
      </c>
      <c r="AG205" s="15" t="n">
        <v>0.7979166666666667</v>
      </c>
      <c r="AH205" s="15" t="n">
        <v>0.8027777777777778</v>
      </c>
      <c r="AI205" s="15" t="n">
        <v>0.8055555555555556</v>
      </c>
      <c r="AJ205" s="15" t="n">
        <v>0.8020833333333334</v>
      </c>
      <c r="AK205" s="15" t="n">
        <v>0.8055555555555556</v>
      </c>
      <c r="AL205" s="15" t="n">
        <v>0.8083333333333333</v>
      </c>
      <c r="AM205" s="15" t="n">
        <v>0.7993055555555556</v>
      </c>
      <c r="AN205" s="15" t="n">
        <v>0.8013888888888889</v>
      </c>
      <c r="AO205" s="15" t="n">
        <v>0.8041666666666667</v>
      </c>
      <c r="AP205" s="15" t="n">
        <v>0.8013888888888889</v>
      </c>
      <c r="AQ205" s="15" t="n">
        <v>0.8104166666666667</v>
      </c>
      <c r="AR205" s="15" t="n">
        <v>0.8097222222222222</v>
      </c>
      <c r="AS205" s="15" t="n">
        <v>0.8104166666666667</v>
      </c>
      <c r="AT205" s="15" t="n">
        <v>0.8083333333333333</v>
      </c>
      <c r="AU205" s="15" t="n">
        <v>0.80625</v>
      </c>
      <c r="AV205" s="15" t="n">
        <v>0.8048611111111111</v>
      </c>
      <c r="AW205" s="15" t="n">
        <v>0.8069444444444445</v>
      </c>
      <c r="AX205" s="15" t="n">
        <v>0.8069444444444445</v>
      </c>
    </row>
    <row r="206">
      <c r="A206" s="14" t="n">
        <v>46225</v>
      </c>
      <c r="B206" s="15" t="n">
        <v>0.7965277777777777</v>
      </c>
      <c r="C206" s="15" t="n">
        <v>0.7854166666666667</v>
      </c>
      <c r="D206" s="15" t="n">
        <v>0.79375</v>
      </c>
      <c r="E206" s="15" t="n">
        <v>0.7902777777777777</v>
      </c>
      <c r="F206" s="15" t="n">
        <v>0.7881944444444444</v>
      </c>
      <c r="G206" s="15" t="n">
        <v>0.7930555555555555</v>
      </c>
      <c r="H206" s="15" t="n">
        <v>0.7895833333333333</v>
      </c>
      <c r="I206" s="15" t="n">
        <v>0.7888888888888889</v>
      </c>
      <c r="J206" s="15" t="n">
        <v>0.7861111111111111</v>
      </c>
      <c r="K206" s="15" t="n">
        <v>0.7881944444444444</v>
      </c>
      <c r="L206" s="15" t="n">
        <v>0.7902777777777777</v>
      </c>
      <c r="M206" s="15" t="n">
        <v>0.7875</v>
      </c>
      <c r="N206" s="15" t="n">
        <v>0.7861111111111111</v>
      </c>
      <c r="O206" s="15" t="n">
        <v>0.7868055555555555</v>
      </c>
      <c r="P206" s="15" t="n">
        <v>0.7673611111111112</v>
      </c>
      <c r="Q206" s="15" t="n">
        <v>0.7868055555555555</v>
      </c>
      <c r="R206" s="15" t="n">
        <v>0.7930555555555555</v>
      </c>
      <c r="S206" s="15" t="n">
        <v>0.7958333333333333</v>
      </c>
      <c r="T206" s="15" t="n">
        <v>0.7972222222222223</v>
      </c>
      <c r="U206" s="15" t="n">
        <v>0.7979166666666667</v>
      </c>
      <c r="V206" s="15" t="n">
        <v>0.7902777777777777</v>
      </c>
      <c r="W206" s="15" t="n">
        <v>0.7930555555555555</v>
      </c>
      <c r="X206" s="15" t="n">
        <v>0.7951388888888888</v>
      </c>
      <c r="Y206" s="15" t="n">
        <v>0.7895833333333333</v>
      </c>
      <c r="Z206" s="15" t="n">
        <v>0.7944444444444444</v>
      </c>
      <c r="AA206" s="15" t="n">
        <v>0.7944444444444444</v>
      </c>
      <c r="AB206" s="15" t="n">
        <v>0.7965277777777777</v>
      </c>
      <c r="AC206" s="15" t="n">
        <v>0.7972222222222223</v>
      </c>
      <c r="AD206" s="15" t="n">
        <v>0.7972222222222223</v>
      </c>
      <c r="AE206" s="15" t="n">
        <v>0.7979166666666667</v>
      </c>
      <c r="AF206" s="15" t="n">
        <v>0.7965277777777777</v>
      </c>
      <c r="AG206" s="15" t="n">
        <v>0.7972222222222223</v>
      </c>
      <c r="AH206" s="15" t="n">
        <v>0.8020833333333334</v>
      </c>
      <c r="AI206" s="15" t="n">
        <v>0.8055555555555556</v>
      </c>
      <c r="AJ206" s="15" t="n">
        <v>0.8013888888888889</v>
      </c>
      <c r="AK206" s="15" t="n">
        <v>0.8055555555555556</v>
      </c>
      <c r="AL206" s="15" t="n">
        <v>0.8076388888888889</v>
      </c>
      <c r="AM206" s="15" t="n">
        <v>0.7993055555555556</v>
      </c>
      <c r="AN206" s="15" t="n">
        <v>0.8006944444444445</v>
      </c>
      <c r="AO206" s="15" t="n">
        <v>0.8034722222222223</v>
      </c>
      <c r="AP206" s="15" t="n">
        <v>0.8006944444444445</v>
      </c>
      <c r="AQ206" s="15" t="n">
        <v>0.8097222222222222</v>
      </c>
      <c r="AR206" s="15" t="n">
        <v>0.8097222222222222</v>
      </c>
      <c r="AS206" s="15" t="n">
        <v>0.8097222222222222</v>
      </c>
      <c r="AT206" s="15" t="n">
        <v>0.8076388888888889</v>
      </c>
      <c r="AU206" s="15" t="n">
        <v>0.8055555555555556</v>
      </c>
      <c r="AV206" s="15" t="n">
        <v>0.8041666666666667</v>
      </c>
      <c r="AW206" s="15" t="n">
        <v>0.80625</v>
      </c>
      <c r="AX206" s="15" t="n">
        <v>0.8069444444444445</v>
      </c>
    </row>
    <row r="207">
      <c r="A207" s="14" t="n">
        <v>46226</v>
      </c>
      <c r="B207" s="15" t="n">
        <v>0.7958333333333333</v>
      </c>
      <c r="C207" s="15" t="n">
        <v>0.7847222222222222</v>
      </c>
      <c r="D207" s="15" t="n">
        <v>0.7930555555555555</v>
      </c>
      <c r="E207" s="15" t="n">
        <v>0.7895833333333333</v>
      </c>
      <c r="F207" s="15" t="n">
        <v>0.7881944444444444</v>
      </c>
      <c r="G207" s="15" t="n">
        <v>0.7923611111111111</v>
      </c>
      <c r="H207" s="15" t="n">
        <v>0.7895833333333333</v>
      </c>
      <c r="I207" s="15" t="n">
        <v>0.7881944444444444</v>
      </c>
      <c r="J207" s="15" t="n">
        <v>0.7861111111111111</v>
      </c>
      <c r="K207" s="15" t="n">
        <v>0.7875</v>
      </c>
      <c r="L207" s="15" t="n">
        <v>0.7895833333333333</v>
      </c>
      <c r="M207" s="15" t="n">
        <v>0.7875</v>
      </c>
      <c r="N207" s="15" t="n">
        <v>0.7854166666666667</v>
      </c>
      <c r="O207" s="15" t="n">
        <v>0.7868055555555555</v>
      </c>
      <c r="P207" s="15" t="n">
        <v>0.7673611111111112</v>
      </c>
      <c r="Q207" s="15" t="n">
        <v>0.7868055555555555</v>
      </c>
      <c r="R207" s="15" t="n">
        <v>0.7923611111111111</v>
      </c>
      <c r="S207" s="15" t="n">
        <v>0.7951388888888888</v>
      </c>
      <c r="T207" s="15" t="n">
        <v>0.7965277777777777</v>
      </c>
      <c r="U207" s="15" t="n">
        <v>0.7972222222222223</v>
      </c>
      <c r="V207" s="15" t="n">
        <v>0.7902777777777777</v>
      </c>
      <c r="W207" s="15" t="n">
        <v>0.7923611111111111</v>
      </c>
      <c r="X207" s="15" t="n">
        <v>0.7944444444444444</v>
      </c>
      <c r="Y207" s="15" t="n">
        <v>0.7895833333333333</v>
      </c>
      <c r="Z207" s="15" t="n">
        <v>0.79375</v>
      </c>
      <c r="AA207" s="15" t="n">
        <v>0.7944444444444444</v>
      </c>
      <c r="AB207" s="15" t="n">
        <v>0.7965277777777777</v>
      </c>
      <c r="AC207" s="15" t="n">
        <v>0.7965277777777777</v>
      </c>
      <c r="AD207" s="15" t="n">
        <v>0.7972222222222223</v>
      </c>
      <c r="AE207" s="15" t="n">
        <v>0.7979166666666667</v>
      </c>
      <c r="AF207" s="15" t="n">
        <v>0.7958333333333333</v>
      </c>
      <c r="AG207" s="15" t="n">
        <v>0.7972222222222223</v>
      </c>
      <c r="AH207" s="15" t="n">
        <v>0.8013888888888889</v>
      </c>
      <c r="AI207" s="15" t="n">
        <v>0.8048611111111111</v>
      </c>
      <c r="AJ207" s="15" t="n">
        <v>0.8013888888888889</v>
      </c>
      <c r="AK207" s="15" t="n">
        <v>0.8048611111111111</v>
      </c>
      <c r="AL207" s="15" t="n">
        <v>0.8069444444444445</v>
      </c>
      <c r="AM207" s="15" t="n">
        <v>0.7986111111111112</v>
      </c>
      <c r="AN207" s="15" t="n">
        <v>0.8006944444444445</v>
      </c>
      <c r="AO207" s="15" t="n">
        <v>0.8027777777777778</v>
      </c>
      <c r="AP207" s="15" t="n">
        <v>0.8006944444444445</v>
      </c>
      <c r="AQ207" s="15" t="n">
        <v>0.8090277777777778</v>
      </c>
      <c r="AR207" s="15" t="n">
        <v>0.8090277777777778</v>
      </c>
      <c r="AS207" s="15" t="n">
        <v>0.8097222222222222</v>
      </c>
      <c r="AT207" s="15" t="n">
        <v>0.8069444444444445</v>
      </c>
      <c r="AU207" s="15" t="n">
        <v>0.8055555555555556</v>
      </c>
      <c r="AV207" s="15" t="n">
        <v>0.8041666666666667</v>
      </c>
      <c r="AW207" s="15" t="n">
        <v>0.8055555555555556</v>
      </c>
      <c r="AX207" s="15" t="n">
        <v>0.80625</v>
      </c>
    </row>
    <row r="208">
      <c r="A208" s="14" t="n">
        <v>46227</v>
      </c>
      <c r="B208" s="15" t="n">
        <v>0.7951388888888888</v>
      </c>
      <c r="C208" s="15" t="n">
        <v>0.7840277777777778</v>
      </c>
      <c r="D208" s="15" t="n">
        <v>0.7923611111111111</v>
      </c>
      <c r="E208" s="15" t="n">
        <v>0.7888888888888889</v>
      </c>
      <c r="F208" s="15" t="n">
        <v>0.7875</v>
      </c>
      <c r="G208" s="15" t="n">
        <v>0.7923611111111111</v>
      </c>
      <c r="H208" s="15" t="n">
        <v>0.7888888888888889</v>
      </c>
      <c r="I208" s="15" t="n">
        <v>0.7875</v>
      </c>
      <c r="J208" s="15" t="n">
        <v>0.7854166666666667</v>
      </c>
      <c r="K208" s="15" t="n">
        <v>0.7875</v>
      </c>
      <c r="L208" s="15" t="n">
        <v>0.7895833333333333</v>
      </c>
      <c r="M208" s="15" t="n">
        <v>0.7868055555555555</v>
      </c>
      <c r="N208" s="15" t="n">
        <v>0.7847222222222222</v>
      </c>
      <c r="O208" s="15" t="n">
        <v>0.7861111111111111</v>
      </c>
      <c r="P208" s="15" t="n">
        <v>0.7666666666666667</v>
      </c>
      <c r="Q208" s="15" t="n">
        <v>0.7861111111111111</v>
      </c>
      <c r="R208" s="15" t="n">
        <v>0.7916666666666666</v>
      </c>
      <c r="S208" s="15" t="n">
        <v>0.7951388888888888</v>
      </c>
      <c r="T208" s="15" t="n">
        <v>0.7965277777777777</v>
      </c>
      <c r="U208" s="15" t="n">
        <v>0.7965277777777777</v>
      </c>
      <c r="V208" s="15" t="n">
        <v>0.7895833333333333</v>
      </c>
      <c r="W208" s="15" t="n">
        <v>0.7923611111111111</v>
      </c>
      <c r="X208" s="15" t="n">
        <v>0.79375</v>
      </c>
      <c r="Y208" s="15" t="n">
        <v>0.7888888888888889</v>
      </c>
      <c r="Z208" s="15" t="n">
        <v>0.7930555555555555</v>
      </c>
      <c r="AA208" s="15" t="n">
        <v>0.79375</v>
      </c>
      <c r="AB208" s="15" t="n">
        <v>0.7958333333333333</v>
      </c>
      <c r="AC208" s="15" t="n">
        <v>0.7965277777777777</v>
      </c>
      <c r="AD208" s="15" t="n">
        <v>0.7965277777777777</v>
      </c>
      <c r="AE208" s="15" t="n">
        <v>0.7972222222222223</v>
      </c>
      <c r="AF208" s="15" t="n">
        <v>0.7951388888888888</v>
      </c>
      <c r="AG208" s="15" t="n">
        <v>0.7965277777777777</v>
      </c>
      <c r="AH208" s="15" t="n">
        <v>0.8013888888888889</v>
      </c>
      <c r="AI208" s="15" t="n">
        <v>0.8041666666666667</v>
      </c>
      <c r="AJ208" s="15" t="n">
        <v>0.8006944444444445</v>
      </c>
      <c r="AK208" s="15" t="n">
        <v>0.8041666666666667</v>
      </c>
      <c r="AL208" s="15" t="n">
        <v>0.8069444444444445</v>
      </c>
      <c r="AM208" s="15" t="n">
        <v>0.7979166666666667</v>
      </c>
      <c r="AN208" s="15" t="n">
        <v>0.8</v>
      </c>
      <c r="AO208" s="15" t="n">
        <v>0.8027777777777778</v>
      </c>
      <c r="AP208" s="15" t="n">
        <v>0.8</v>
      </c>
      <c r="AQ208" s="15" t="n">
        <v>0.8090277777777778</v>
      </c>
      <c r="AR208" s="15" t="n">
        <v>0.8083333333333333</v>
      </c>
      <c r="AS208" s="15" t="n">
        <v>0.8090277777777778</v>
      </c>
      <c r="AT208" s="15" t="n">
        <v>0.8069444444444445</v>
      </c>
      <c r="AU208" s="15" t="n">
        <v>0.8048611111111111</v>
      </c>
      <c r="AV208" s="15" t="n">
        <v>0.8034722222222223</v>
      </c>
      <c r="AW208" s="15" t="n">
        <v>0.8055555555555556</v>
      </c>
      <c r="AX208" s="15" t="n">
        <v>0.80625</v>
      </c>
    </row>
    <row r="209">
      <c r="A209" s="14" t="n">
        <v>46228</v>
      </c>
      <c r="B209" s="15" t="n">
        <v>0.7944444444444444</v>
      </c>
      <c r="C209" s="15" t="n">
        <v>0.7833333333333333</v>
      </c>
      <c r="D209" s="15" t="n">
        <v>0.7916666666666666</v>
      </c>
      <c r="E209" s="15" t="n">
        <v>0.7888888888888889</v>
      </c>
      <c r="F209" s="15" t="n">
        <v>0.7868055555555555</v>
      </c>
      <c r="G209" s="15" t="n">
        <v>0.7916666666666666</v>
      </c>
      <c r="H209" s="15" t="n">
        <v>0.7881944444444444</v>
      </c>
      <c r="I209" s="15" t="n">
        <v>0.7868055555555555</v>
      </c>
      <c r="J209" s="15" t="n">
        <v>0.7847222222222222</v>
      </c>
      <c r="K209" s="15" t="n">
        <v>0.7868055555555555</v>
      </c>
      <c r="L209" s="15" t="n">
        <v>0.7888888888888889</v>
      </c>
      <c r="M209" s="15" t="n">
        <v>0.7861111111111111</v>
      </c>
      <c r="N209" s="15" t="n">
        <v>0.7847222222222222</v>
      </c>
      <c r="O209" s="15" t="n">
        <v>0.7854166666666667</v>
      </c>
      <c r="P209" s="15" t="n">
        <v>0.7666666666666667</v>
      </c>
      <c r="Q209" s="15" t="n">
        <v>0.7854166666666667</v>
      </c>
      <c r="R209" s="15" t="n">
        <v>0.7916666666666666</v>
      </c>
      <c r="S209" s="15" t="n">
        <v>0.7944444444444444</v>
      </c>
      <c r="T209" s="15" t="n">
        <v>0.7958333333333333</v>
      </c>
      <c r="U209" s="15" t="n">
        <v>0.7958333333333333</v>
      </c>
      <c r="V209" s="15" t="n">
        <v>0.7888888888888889</v>
      </c>
      <c r="W209" s="15" t="n">
        <v>0.7916666666666666</v>
      </c>
      <c r="X209" s="15" t="n">
        <v>0.79375</v>
      </c>
      <c r="Y209" s="15" t="n">
        <v>0.7881944444444444</v>
      </c>
      <c r="Z209" s="15" t="n">
        <v>0.7930555555555555</v>
      </c>
      <c r="AA209" s="15" t="n">
        <v>0.7930555555555555</v>
      </c>
      <c r="AB209" s="15" t="n">
        <v>0.7951388888888888</v>
      </c>
      <c r="AC209" s="15" t="n">
        <v>0.7958333333333333</v>
      </c>
      <c r="AD209" s="15" t="n">
        <v>0.7958333333333333</v>
      </c>
      <c r="AE209" s="15" t="n">
        <v>0.7965277777777777</v>
      </c>
      <c r="AF209" s="15" t="n">
        <v>0.7951388888888888</v>
      </c>
      <c r="AG209" s="15" t="n">
        <v>0.7958333333333333</v>
      </c>
      <c r="AH209" s="15" t="n">
        <v>0.8006944444444445</v>
      </c>
      <c r="AI209" s="15" t="n">
        <v>0.8041666666666667</v>
      </c>
      <c r="AJ209" s="15" t="n">
        <v>0.8</v>
      </c>
      <c r="AK209" s="15" t="n">
        <v>0.8041666666666667</v>
      </c>
      <c r="AL209" s="15" t="n">
        <v>0.80625</v>
      </c>
      <c r="AM209" s="15" t="n">
        <v>0.7979166666666667</v>
      </c>
      <c r="AN209" s="15" t="n">
        <v>0.7993055555555556</v>
      </c>
      <c r="AO209" s="15" t="n">
        <v>0.8020833333333334</v>
      </c>
      <c r="AP209" s="15" t="n">
        <v>0.8</v>
      </c>
      <c r="AQ209" s="15" t="n">
        <v>0.8083333333333333</v>
      </c>
      <c r="AR209" s="15" t="n">
        <v>0.8083333333333333</v>
      </c>
      <c r="AS209" s="15" t="n">
        <v>0.8083333333333333</v>
      </c>
      <c r="AT209" s="15" t="n">
        <v>0.80625</v>
      </c>
      <c r="AU209" s="15" t="n">
        <v>0.8041666666666667</v>
      </c>
      <c r="AV209" s="15" t="n">
        <v>0.8027777777777778</v>
      </c>
      <c r="AW209" s="15" t="n">
        <v>0.8048611111111111</v>
      </c>
      <c r="AX209" s="15" t="n">
        <v>0.8055555555555556</v>
      </c>
    </row>
    <row r="210">
      <c r="A210" s="14" t="n">
        <v>46229</v>
      </c>
      <c r="B210" s="15" t="n">
        <v>0.79375</v>
      </c>
      <c r="C210" s="15" t="n">
        <v>0.7826388888888889</v>
      </c>
      <c r="D210" s="15" t="n">
        <v>0.7909722222222222</v>
      </c>
      <c r="E210" s="15" t="n">
        <v>0.7881944444444444</v>
      </c>
      <c r="F210" s="15" t="n">
        <v>0.7861111111111111</v>
      </c>
      <c r="G210" s="15" t="n">
        <v>0.7909722222222222</v>
      </c>
      <c r="H210" s="15" t="n">
        <v>0.7875</v>
      </c>
      <c r="I210" s="15" t="n">
        <v>0.7868055555555555</v>
      </c>
      <c r="J210" s="15" t="n">
        <v>0.7840277777777778</v>
      </c>
      <c r="K210" s="15" t="n">
        <v>0.7861111111111111</v>
      </c>
      <c r="L210" s="15" t="n">
        <v>0.7881944444444444</v>
      </c>
      <c r="M210" s="15" t="n">
        <v>0.7854166666666667</v>
      </c>
      <c r="N210" s="15" t="n">
        <v>0.7840277777777778</v>
      </c>
      <c r="O210" s="15" t="n">
        <v>0.7854166666666667</v>
      </c>
      <c r="P210" s="15" t="n">
        <v>0.7659722222222223</v>
      </c>
      <c r="Q210" s="15" t="n">
        <v>0.7854166666666667</v>
      </c>
      <c r="R210" s="15" t="n">
        <v>0.7909722222222222</v>
      </c>
      <c r="S210" s="15" t="n">
        <v>0.79375</v>
      </c>
      <c r="T210" s="15" t="n">
        <v>0.7951388888888888</v>
      </c>
      <c r="U210" s="15" t="n">
        <v>0.7958333333333333</v>
      </c>
      <c r="V210" s="15" t="n">
        <v>0.7881944444444444</v>
      </c>
      <c r="W210" s="15" t="n">
        <v>0.7909722222222222</v>
      </c>
      <c r="X210" s="15" t="n">
        <v>0.7930555555555555</v>
      </c>
      <c r="Y210" s="15" t="n">
        <v>0.7881944444444444</v>
      </c>
      <c r="Z210" s="15" t="n">
        <v>0.7923611111111111</v>
      </c>
      <c r="AA210" s="15" t="n">
        <v>0.7923611111111111</v>
      </c>
      <c r="AB210" s="15" t="n">
        <v>0.7951388888888888</v>
      </c>
      <c r="AC210" s="15" t="n">
        <v>0.7951388888888888</v>
      </c>
      <c r="AD210" s="15" t="n">
        <v>0.7951388888888888</v>
      </c>
      <c r="AE210" s="15" t="n">
        <v>0.7965277777777777</v>
      </c>
      <c r="AF210" s="15" t="n">
        <v>0.7944444444444444</v>
      </c>
      <c r="AG210" s="15" t="n">
        <v>0.7958333333333333</v>
      </c>
      <c r="AH210" s="15" t="n">
        <v>0.8</v>
      </c>
      <c r="AI210" s="15" t="n">
        <v>0.8034722222222223</v>
      </c>
      <c r="AJ210" s="15" t="n">
        <v>0.8</v>
      </c>
      <c r="AK210" s="15" t="n">
        <v>0.8034722222222223</v>
      </c>
      <c r="AL210" s="15" t="n">
        <v>0.8055555555555556</v>
      </c>
      <c r="AM210" s="15" t="n">
        <v>0.7972222222222223</v>
      </c>
      <c r="AN210" s="15" t="n">
        <v>0.7986111111111112</v>
      </c>
      <c r="AO210" s="15" t="n">
        <v>0.8020833333333334</v>
      </c>
      <c r="AP210" s="15" t="n">
        <v>0.7993055555555556</v>
      </c>
      <c r="AQ210" s="15" t="n">
        <v>0.8076388888888889</v>
      </c>
      <c r="AR210" s="15" t="n">
        <v>0.8076388888888889</v>
      </c>
      <c r="AS210" s="15" t="n">
        <v>0.8083333333333333</v>
      </c>
      <c r="AT210" s="15" t="n">
        <v>0.8055555555555556</v>
      </c>
      <c r="AU210" s="15" t="n">
        <v>0.8041666666666667</v>
      </c>
      <c r="AV210" s="15" t="n">
        <v>0.8027777777777778</v>
      </c>
      <c r="AW210" s="15" t="n">
        <v>0.8048611111111111</v>
      </c>
      <c r="AX210" s="15" t="n">
        <v>0.8055555555555556</v>
      </c>
    </row>
    <row r="211">
      <c r="A211" s="14" t="n">
        <v>46230</v>
      </c>
      <c r="B211" s="15" t="n">
        <v>0.7930555555555555</v>
      </c>
      <c r="C211" s="15" t="n">
        <v>0.7819444444444444</v>
      </c>
      <c r="D211" s="15" t="n">
        <v>0.7902777777777777</v>
      </c>
      <c r="E211" s="15" t="n">
        <v>0.7875</v>
      </c>
      <c r="F211" s="15" t="n">
        <v>0.7854166666666667</v>
      </c>
      <c r="G211" s="15" t="n">
        <v>0.7902777777777777</v>
      </c>
      <c r="H211" s="15" t="n">
        <v>0.7868055555555555</v>
      </c>
      <c r="I211" s="15" t="n">
        <v>0.7861111111111111</v>
      </c>
      <c r="J211" s="15" t="n">
        <v>0.7840277777777778</v>
      </c>
      <c r="K211" s="15" t="n">
        <v>0.7854166666666667</v>
      </c>
      <c r="L211" s="15" t="n">
        <v>0.7875</v>
      </c>
      <c r="M211" s="15" t="n">
        <v>0.7854166666666667</v>
      </c>
      <c r="N211" s="15" t="n">
        <v>0.7833333333333333</v>
      </c>
      <c r="O211" s="15" t="n">
        <v>0.7847222222222222</v>
      </c>
      <c r="P211" s="15" t="n">
        <v>0.7659722222222223</v>
      </c>
      <c r="Q211" s="15" t="n">
        <v>0.7847222222222222</v>
      </c>
      <c r="R211" s="15" t="n">
        <v>0.7902777777777777</v>
      </c>
      <c r="S211" s="15" t="n">
        <v>0.7930555555555555</v>
      </c>
      <c r="T211" s="15" t="n">
        <v>0.7944444444444444</v>
      </c>
      <c r="U211" s="15" t="n">
        <v>0.7951388888888888</v>
      </c>
      <c r="V211" s="15" t="n">
        <v>0.7881944444444444</v>
      </c>
      <c r="W211" s="15" t="n">
        <v>0.7902777777777777</v>
      </c>
      <c r="X211" s="15" t="n">
        <v>0.7923611111111111</v>
      </c>
      <c r="Y211" s="15" t="n">
        <v>0.7875</v>
      </c>
      <c r="Z211" s="15" t="n">
        <v>0.7916666666666666</v>
      </c>
      <c r="AA211" s="15" t="n">
        <v>0.7923611111111111</v>
      </c>
      <c r="AB211" s="15" t="n">
        <v>0.7944444444444444</v>
      </c>
      <c r="AC211" s="15" t="n">
        <v>0.7944444444444444</v>
      </c>
      <c r="AD211" s="15" t="n">
        <v>0.7951388888888888</v>
      </c>
      <c r="AE211" s="15" t="n">
        <v>0.7958333333333333</v>
      </c>
      <c r="AF211" s="15" t="n">
        <v>0.79375</v>
      </c>
      <c r="AG211" s="15" t="n">
        <v>0.7951388888888888</v>
      </c>
      <c r="AH211" s="15" t="n">
        <v>0.8</v>
      </c>
      <c r="AI211" s="15" t="n">
        <v>0.8027777777777778</v>
      </c>
      <c r="AJ211" s="15" t="n">
        <v>0.7993055555555556</v>
      </c>
      <c r="AK211" s="15" t="n">
        <v>0.8027777777777778</v>
      </c>
      <c r="AL211" s="15" t="n">
        <v>0.8055555555555556</v>
      </c>
      <c r="AM211" s="15" t="n">
        <v>0.7965277777777777</v>
      </c>
      <c r="AN211" s="15" t="n">
        <v>0.7986111111111112</v>
      </c>
      <c r="AO211" s="15" t="n">
        <v>0.8013888888888889</v>
      </c>
      <c r="AP211" s="15" t="n">
        <v>0.7986111111111112</v>
      </c>
      <c r="AQ211" s="15" t="n">
        <v>0.8076388888888889</v>
      </c>
      <c r="AR211" s="15" t="n">
        <v>0.8069444444444445</v>
      </c>
      <c r="AS211" s="15" t="n">
        <v>0.8076388888888889</v>
      </c>
      <c r="AT211" s="15" t="n">
        <v>0.8055555555555556</v>
      </c>
      <c r="AU211" s="15" t="n">
        <v>0.8034722222222223</v>
      </c>
      <c r="AV211" s="15" t="n">
        <v>0.8020833333333334</v>
      </c>
      <c r="AW211" s="15" t="n">
        <v>0.8041666666666667</v>
      </c>
      <c r="AX211" s="15" t="n">
        <v>0.8048611111111111</v>
      </c>
    </row>
    <row r="212">
      <c r="A212" s="14" t="n">
        <v>46231</v>
      </c>
      <c r="B212" s="15" t="n">
        <v>0.7923611111111111</v>
      </c>
      <c r="C212" s="15" t="n">
        <v>0.78125</v>
      </c>
      <c r="D212" s="15" t="n">
        <v>0.7895833333333333</v>
      </c>
      <c r="E212" s="15" t="n">
        <v>0.7868055555555555</v>
      </c>
      <c r="F212" s="15" t="n">
        <v>0.7854166666666667</v>
      </c>
      <c r="G212" s="15" t="n">
        <v>0.7895833333333333</v>
      </c>
      <c r="H212" s="15" t="n">
        <v>0.7868055555555555</v>
      </c>
      <c r="I212" s="15" t="n">
        <v>0.7854166666666667</v>
      </c>
      <c r="J212" s="15" t="n">
        <v>0.7833333333333333</v>
      </c>
      <c r="K212" s="15" t="n">
        <v>0.7854166666666667</v>
      </c>
      <c r="L212" s="15" t="n">
        <v>0.7868055555555555</v>
      </c>
      <c r="M212" s="15" t="n">
        <v>0.7847222222222222</v>
      </c>
      <c r="N212" s="15" t="n">
        <v>0.7826388888888889</v>
      </c>
      <c r="O212" s="15" t="n">
        <v>0.7840277777777778</v>
      </c>
      <c r="P212" s="15" t="n">
        <v>0.7652777777777777</v>
      </c>
      <c r="Q212" s="15" t="n">
        <v>0.7840277777777778</v>
      </c>
      <c r="R212" s="15" t="n">
        <v>0.7895833333333333</v>
      </c>
      <c r="S212" s="15" t="n">
        <v>0.7923611111111111</v>
      </c>
      <c r="T212" s="15" t="n">
        <v>0.79375</v>
      </c>
      <c r="U212" s="15" t="n">
        <v>0.7944444444444444</v>
      </c>
      <c r="V212" s="15" t="n">
        <v>0.7875</v>
      </c>
      <c r="W212" s="15" t="n">
        <v>0.7902777777777777</v>
      </c>
      <c r="X212" s="15" t="n">
        <v>0.7916666666666666</v>
      </c>
      <c r="Y212" s="15" t="n">
        <v>0.7868055555555555</v>
      </c>
      <c r="Z212" s="15" t="n">
        <v>0.7909722222222222</v>
      </c>
      <c r="AA212" s="15" t="n">
        <v>0.7916666666666666</v>
      </c>
      <c r="AB212" s="15" t="n">
        <v>0.79375</v>
      </c>
      <c r="AC212" s="15" t="n">
        <v>0.7944444444444444</v>
      </c>
      <c r="AD212" s="15" t="n">
        <v>0.7944444444444444</v>
      </c>
      <c r="AE212" s="15" t="n">
        <v>0.7951388888888888</v>
      </c>
      <c r="AF212" s="15" t="n">
        <v>0.79375</v>
      </c>
      <c r="AG212" s="15" t="n">
        <v>0.7944444444444444</v>
      </c>
      <c r="AH212" s="15" t="n">
        <v>0.7993055555555556</v>
      </c>
      <c r="AI212" s="15" t="n">
        <v>0.8020833333333334</v>
      </c>
      <c r="AJ212" s="15" t="n">
        <v>0.7986111111111112</v>
      </c>
      <c r="AK212" s="15" t="n">
        <v>0.8020833333333334</v>
      </c>
      <c r="AL212" s="15" t="n">
        <v>0.8048611111111111</v>
      </c>
      <c r="AM212" s="15" t="n">
        <v>0.7958333333333333</v>
      </c>
      <c r="AN212" s="15" t="n">
        <v>0.7979166666666667</v>
      </c>
      <c r="AO212" s="15" t="n">
        <v>0.8006944444444445</v>
      </c>
      <c r="AP212" s="15" t="n">
        <v>0.7979166666666667</v>
      </c>
      <c r="AQ212" s="15" t="n">
        <v>0.8069444444444445</v>
      </c>
      <c r="AR212" s="15" t="n">
        <v>0.8069444444444445</v>
      </c>
      <c r="AS212" s="15" t="n">
        <v>0.8069444444444445</v>
      </c>
      <c r="AT212" s="15" t="n">
        <v>0.8048611111111111</v>
      </c>
      <c r="AU212" s="15" t="n">
        <v>0.8027777777777778</v>
      </c>
      <c r="AV212" s="15" t="n">
        <v>0.8013888888888889</v>
      </c>
      <c r="AW212" s="15" t="n">
        <v>0.8034722222222223</v>
      </c>
      <c r="AX212" s="15" t="n">
        <v>0.8048611111111111</v>
      </c>
    </row>
    <row r="213">
      <c r="A213" s="14" t="n">
        <v>46232</v>
      </c>
      <c r="B213" s="15" t="n">
        <v>0.7916666666666666</v>
      </c>
      <c r="C213" s="15" t="n">
        <v>0.7805555555555556</v>
      </c>
      <c r="D213" s="15" t="n">
        <v>0.7888888888888889</v>
      </c>
      <c r="E213" s="15" t="n">
        <v>0.7861111111111111</v>
      </c>
      <c r="F213" s="15" t="n">
        <v>0.7847222222222222</v>
      </c>
      <c r="G213" s="15" t="n">
        <v>0.7888888888888889</v>
      </c>
      <c r="H213" s="15" t="n">
        <v>0.7861111111111111</v>
      </c>
      <c r="I213" s="15" t="n">
        <v>0.7847222222222222</v>
      </c>
      <c r="J213" s="15" t="n">
        <v>0.7826388888888889</v>
      </c>
      <c r="K213" s="15" t="n">
        <v>0.7847222222222222</v>
      </c>
      <c r="L213" s="15" t="n">
        <v>0.7868055555555555</v>
      </c>
      <c r="M213" s="15" t="n">
        <v>0.7840277777777778</v>
      </c>
      <c r="N213" s="15" t="n">
        <v>0.7826388888888889</v>
      </c>
      <c r="O213" s="15" t="n">
        <v>0.7833333333333333</v>
      </c>
      <c r="P213" s="15" t="n">
        <v>0.7652777777777777</v>
      </c>
      <c r="Q213" s="15" t="n">
        <v>0.7833333333333333</v>
      </c>
      <c r="R213" s="15" t="n">
        <v>0.7888888888888889</v>
      </c>
      <c r="S213" s="15" t="n">
        <v>0.7923611111111111</v>
      </c>
      <c r="T213" s="15" t="n">
        <v>0.79375</v>
      </c>
      <c r="U213" s="15" t="n">
        <v>0.79375</v>
      </c>
      <c r="V213" s="15" t="n">
        <v>0.7868055555555555</v>
      </c>
      <c r="W213" s="15" t="n">
        <v>0.7895833333333333</v>
      </c>
      <c r="X213" s="15" t="n">
        <v>0.7916666666666666</v>
      </c>
      <c r="Y213" s="15" t="n">
        <v>0.7861111111111111</v>
      </c>
      <c r="Z213" s="15" t="n">
        <v>0.7909722222222222</v>
      </c>
      <c r="AA213" s="15" t="n">
        <v>0.7909722222222222</v>
      </c>
      <c r="AB213" s="15" t="n">
        <v>0.7930555555555555</v>
      </c>
      <c r="AC213" s="15" t="n">
        <v>0.79375</v>
      </c>
      <c r="AD213" s="15" t="n">
        <v>0.79375</v>
      </c>
      <c r="AE213" s="15" t="n">
        <v>0.7944444444444444</v>
      </c>
      <c r="AF213" s="15" t="n">
        <v>0.7930555555555555</v>
      </c>
      <c r="AG213" s="15" t="n">
        <v>0.7944444444444444</v>
      </c>
      <c r="AH213" s="15" t="n">
        <v>0.7986111111111112</v>
      </c>
      <c r="AI213" s="15" t="n">
        <v>0.8020833333333334</v>
      </c>
      <c r="AJ213" s="15" t="n">
        <v>0.7979166666666667</v>
      </c>
      <c r="AK213" s="15" t="n">
        <v>0.8020833333333334</v>
      </c>
      <c r="AL213" s="15" t="n">
        <v>0.8041666666666667</v>
      </c>
      <c r="AM213" s="15" t="n">
        <v>0.7958333333333333</v>
      </c>
      <c r="AN213" s="15" t="n">
        <v>0.7972222222222223</v>
      </c>
      <c r="AO213" s="15" t="n">
        <v>0.8</v>
      </c>
      <c r="AP213" s="15" t="n">
        <v>0.7979166666666667</v>
      </c>
      <c r="AQ213" s="15" t="n">
        <v>0.80625</v>
      </c>
      <c r="AR213" s="15" t="n">
        <v>0.80625</v>
      </c>
      <c r="AS213" s="15" t="n">
        <v>0.8069444444444445</v>
      </c>
      <c r="AT213" s="15" t="n">
        <v>0.8041666666666667</v>
      </c>
      <c r="AU213" s="15" t="n">
        <v>0.8027777777777778</v>
      </c>
      <c r="AV213" s="15" t="n">
        <v>0.8013888888888889</v>
      </c>
      <c r="AW213" s="15" t="n">
        <v>0.8034722222222223</v>
      </c>
      <c r="AX213" s="15" t="n">
        <v>0.8041666666666667</v>
      </c>
    </row>
    <row r="214">
      <c r="A214" s="14" t="n">
        <v>46233</v>
      </c>
      <c r="B214" s="15" t="n">
        <v>0.7909722222222222</v>
      </c>
      <c r="C214" s="15" t="n">
        <v>0.7798611111111111</v>
      </c>
      <c r="D214" s="15" t="n">
        <v>0.7881944444444444</v>
      </c>
      <c r="E214" s="15" t="n">
        <v>0.7854166666666667</v>
      </c>
      <c r="F214" s="15" t="n">
        <v>0.7840277777777778</v>
      </c>
      <c r="G214" s="15" t="n">
        <v>0.7881944444444444</v>
      </c>
      <c r="H214" s="15" t="n">
        <v>0.7854166666666667</v>
      </c>
      <c r="I214" s="15" t="n">
        <v>0.7840277777777778</v>
      </c>
      <c r="J214" s="15" t="n">
        <v>0.7819444444444444</v>
      </c>
      <c r="K214" s="15" t="n">
        <v>0.7840277777777778</v>
      </c>
      <c r="L214" s="15" t="n">
        <v>0.7861111111111111</v>
      </c>
      <c r="M214" s="15" t="n">
        <v>0.7833333333333333</v>
      </c>
      <c r="N214" s="15" t="n">
        <v>0.7819444444444444</v>
      </c>
      <c r="O214" s="15" t="n">
        <v>0.7826388888888889</v>
      </c>
      <c r="P214" s="15" t="n">
        <v>0.7645833333333333</v>
      </c>
      <c r="Q214" s="15" t="n">
        <v>0.7826388888888889</v>
      </c>
      <c r="R214" s="15" t="n">
        <v>0.7881944444444444</v>
      </c>
      <c r="S214" s="15" t="n">
        <v>0.7916666666666666</v>
      </c>
      <c r="T214" s="15" t="n">
        <v>0.7930555555555555</v>
      </c>
      <c r="U214" s="15" t="n">
        <v>0.7930555555555555</v>
      </c>
      <c r="V214" s="15" t="n">
        <v>0.7861111111111111</v>
      </c>
      <c r="W214" s="15" t="n">
        <v>0.7888888888888889</v>
      </c>
      <c r="X214" s="15" t="n">
        <v>0.7909722222222222</v>
      </c>
      <c r="Y214" s="15" t="n">
        <v>0.7854166666666667</v>
      </c>
      <c r="Z214" s="15" t="n">
        <v>0.7902777777777777</v>
      </c>
      <c r="AA214" s="15" t="n">
        <v>0.7902777777777777</v>
      </c>
      <c r="AB214" s="15" t="n">
        <v>0.7930555555555555</v>
      </c>
      <c r="AC214" s="15" t="n">
        <v>0.7930555555555555</v>
      </c>
      <c r="AD214" s="15" t="n">
        <v>0.7930555555555555</v>
      </c>
      <c r="AE214" s="15" t="n">
        <v>0.7944444444444444</v>
      </c>
      <c r="AF214" s="15" t="n">
        <v>0.7923611111111111</v>
      </c>
      <c r="AG214" s="15" t="n">
        <v>0.79375</v>
      </c>
      <c r="AH214" s="15" t="n">
        <v>0.7979166666666667</v>
      </c>
      <c r="AI214" s="15" t="n">
        <v>0.8013888888888889</v>
      </c>
      <c r="AJ214" s="15" t="n">
        <v>0.7979166666666667</v>
      </c>
      <c r="AK214" s="15" t="n">
        <v>0.8013888888888889</v>
      </c>
      <c r="AL214" s="15" t="n">
        <v>0.8034722222222223</v>
      </c>
      <c r="AM214" s="15" t="n">
        <v>0.7951388888888888</v>
      </c>
      <c r="AN214" s="15" t="n">
        <v>0.7965277777777777</v>
      </c>
      <c r="AO214" s="15" t="n">
        <v>0.8</v>
      </c>
      <c r="AP214" s="15" t="n">
        <v>0.7972222222222223</v>
      </c>
      <c r="AQ214" s="15" t="n">
        <v>0.8055555555555556</v>
      </c>
      <c r="AR214" s="15" t="n">
        <v>0.8055555555555556</v>
      </c>
      <c r="AS214" s="15" t="n">
        <v>0.80625</v>
      </c>
      <c r="AT214" s="15" t="n">
        <v>0.8041666666666667</v>
      </c>
      <c r="AU214" s="15" t="n">
        <v>0.8020833333333334</v>
      </c>
      <c r="AV214" s="15" t="n">
        <v>0.8006944444444445</v>
      </c>
      <c r="AW214" s="15" t="n">
        <v>0.8027777777777778</v>
      </c>
      <c r="AX214" s="15" t="n">
        <v>0.8041666666666667</v>
      </c>
    </row>
    <row r="215">
      <c r="A215" s="14" t="n">
        <v>46234</v>
      </c>
      <c r="B215" s="15" t="n">
        <v>0.7902777777777777</v>
      </c>
      <c r="C215" s="15" t="n">
        <v>0.7791666666666667</v>
      </c>
      <c r="D215" s="15" t="n">
        <v>0.7875</v>
      </c>
      <c r="E215" s="15" t="n">
        <v>0.7847222222222222</v>
      </c>
      <c r="F215" s="15" t="n">
        <v>0.7833333333333333</v>
      </c>
      <c r="G215" s="15" t="n">
        <v>0.7875</v>
      </c>
      <c r="H215" s="15" t="n">
        <v>0.7847222222222222</v>
      </c>
      <c r="I215" s="15" t="n">
        <v>0.7833333333333333</v>
      </c>
      <c r="J215" s="15" t="n">
        <v>0.78125</v>
      </c>
      <c r="K215" s="15" t="n">
        <v>0.7833333333333333</v>
      </c>
      <c r="L215" s="15" t="n">
        <v>0.7854166666666667</v>
      </c>
      <c r="M215" s="15" t="n">
        <v>0.7826388888888889</v>
      </c>
      <c r="N215" s="15" t="n">
        <v>0.78125</v>
      </c>
      <c r="O215" s="15" t="n">
        <v>0.7826388888888889</v>
      </c>
      <c r="P215" s="15" t="n">
        <v>0.7645833333333333</v>
      </c>
      <c r="Q215" s="15" t="n">
        <v>0.7826388888888889</v>
      </c>
      <c r="R215" s="15" t="n">
        <v>0.7875</v>
      </c>
      <c r="S215" s="15" t="n">
        <v>0.7909722222222222</v>
      </c>
      <c r="T215" s="15" t="n">
        <v>0.7923611111111111</v>
      </c>
      <c r="U215" s="15" t="n">
        <v>0.7930555555555555</v>
      </c>
      <c r="V215" s="15" t="n">
        <v>0.7854166666666667</v>
      </c>
      <c r="W215" s="15" t="n">
        <v>0.7881944444444444</v>
      </c>
      <c r="X215" s="15" t="n">
        <v>0.7902777777777777</v>
      </c>
      <c r="Y215" s="15" t="n">
        <v>0.7854166666666667</v>
      </c>
      <c r="Z215" s="15" t="n">
        <v>0.7895833333333333</v>
      </c>
      <c r="AA215" s="15" t="n">
        <v>0.7902777777777777</v>
      </c>
      <c r="AB215" s="15" t="n">
        <v>0.7923611111111111</v>
      </c>
      <c r="AC215" s="15" t="n">
        <v>0.7923611111111111</v>
      </c>
      <c r="AD215" s="15" t="n">
        <v>0.7930555555555555</v>
      </c>
      <c r="AE215" s="15" t="n">
        <v>0.79375</v>
      </c>
      <c r="AF215" s="15" t="n">
        <v>0.7916666666666666</v>
      </c>
      <c r="AG215" s="15" t="n">
        <v>0.7930555555555555</v>
      </c>
      <c r="AH215" s="15" t="n">
        <v>0.7972222222222223</v>
      </c>
      <c r="AI215" s="15" t="n">
        <v>0.8006944444444445</v>
      </c>
      <c r="AJ215" s="15" t="n">
        <v>0.7972222222222223</v>
      </c>
      <c r="AK215" s="15" t="n">
        <v>0.8006944444444445</v>
      </c>
      <c r="AL215" s="15" t="n">
        <v>0.8034722222222223</v>
      </c>
      <c r="AM215" s="15" t="n">
        <v>0.7944444444444444</v>
      </c>
      <c r="AN215" s="15" t="n">
        <v>0.7965277777777777</v>
      </c>
      <c r="AO215" s="15" t="n">
        <v>0.7993055555555556</v>
      </c>
      <c r="AP215" s="15" t="n">
        <v>0.7965277777777777</v>
      </c>
      <c r="AQ215" s="15" t="n">
        <v>0.8055555555555556</v>
      </c>
      <c r="AR215" s="15" t="n">
        <v>0.8048611111111111</v>
      </c>
      <c r="AS215" s="15" t="n">
        <v>0.8055555555555556</v>
      </c>
      <c r="AT215" s="15" t="n">
        <v>0.8034722222222223</v>
      </c>
      <c r="AU215" s="15" t="n">
        <v>0.8013888888888889</v>
      </c>
      <c r="AV215" s="15" t="n">
        <v>0.8</v>
      </c>
      <c r="AW215" s="15" t="n">
        <v>0.8020833333333334</v>
      </c>
      <c r="AX215" s="15" t="n">
        <v>0.8034722222222223</v>
      </c>
    </row>
    <row r="216">
      <c r="A216" s="14" t="n">
        <v>46235</v>
      </c>
      <c r="B216" s="15" t="n">
        <v>0.7895833333333333</v>
      </c>
      <c r="C216" s="15" t="n">
        <v>0.7777777777777778</v>
      </c>
      <c r="D216" s="15" t="n">
        <v>0.7868055555555555</v>
      </c>
      <c r="E216" s="15" t="n">
        <v>0.7840277777777778</v>
      </c>
      <c r="F216" s="15" t="n">
        <v>0.7826388888888889</v>
      </c>
      <c r="G216" s="15" t="n">
        <v>0.7868055555555555</v>
      </c>
      <c r="H216" s="15" t="n">
        <v>0.7840277777777778</v>
      </c>
      <c r="I216" s="15" t="n">
        <v>0.7826388888888889</v>
      </c>
      <c r="J216" s="15" t="n">
        <v>0.7805555555555556</v>
      </c>
      <c r="K216" s="15" t="n">
        <v>0.7826388888888889</v>
      </c>
      <c r="L216" s="15" t="n">
        <v>0.7847222222222222</v>
      </c>
      <c r="M216" s="15" t="n">
        <v>0.7819444444444444</v>
      </c>
      <c r="N216" s="15" t="n">
        <v>0.7805555555555556</v>
      </c>
      <c r="O216" s="15" t="n">
        <v>0.7819444444444444</v>
      </c>
      <c r="P216" s="15" t="n">
        <v>0.7638888888888888</v>
      </c>
      <c r="Q216" s="15" t="n">
        <v>0.7819444444444444</v>
      </c>
      <c r="R216" s="15" t="n">
        <v>0.7868055555555555</v>
      </c>
      <c r="S216" s="15" t="n">
        <v>0.7902777777777777</v>
      </c>
      <c r="T216" s="15" t="n">
        <v>0.7916666666666666</v>
      </c>
      <c r="U216" s="15" t="n">
        <v>0.7923611111111111</v>
      </c>
      <c r="V216" s="15" t="n">
        <v>0.7847222222222222</v>
      </c>
      <c r="W216" s="15" t="n">
        <v>0.7875</v>
      </c>
      <c r="X216" s="15" t="n">
        <v>0.7895833333333333</v>
      </c>
      <c r="Y216" s="15" t="n">
        <v>0.7847222222222222</v>
      </c>
      <c r="Z216" s="15" t="n">
        <v>0.7888888888888889</v>
      </c>
      <c r="AA216" s="15" t="n">
        <v>0.7895833333333333</v>
      </c>
      <c r="AB216" s="15" t="n">
        <v>0.7916666666666666</v>
      </c>
      <c r="AC216" s="15" t="n">
        <v>0.7916666666666666</v>
      </c>
      <c r="AD216" s="15" t="n">
        <v>0.7923611111111111</v>
      </c>
      <c r="AE216" s="15" t="n">
        <v>0.7930555555555555</v>
      </c>
      <c r="AF216" s="15" t="n">
        <v>0.7909722222222222</v>
      </c>
      <c r="AG216" s="15" t="n">
        <v>0.7923611111111111</v>
      </c>
      <c r="AH216" s="15" t="n">
        <v>0.7965277777777777</v>
      </c>
      <c r="AI216" s="15" t="n">
        <v>0.8</v>
      </c>
      <c r="AJ216" s="15" t="n">
        <v>0.7965277777777777</v>
      </c>
      <c r="AK216" s="15" t="n">
        <v>0.8</v>
      </c>
      <c r="AL216" s="15" t="n">
        <v>0.8027777777777778</v>
      </c>
      <c r="AM216" s="15" t="n">
        <v>0.79375</v>
      </c>
      <c r="AN216" s="15" t="n">
        <v>0.7958333333333333</v>
      </c>
      <c r="AO216" s="15" t="n">
        <v>0.7986111111111112</v>
      </c>
      <c r="AP216" s="15" t="n">
        <v>0.7958333333333333</v>
      </c>
      <c r="AQ216" s="15" t="n">
        <v>0.8048611111111111</v>
      </c>
      <c r="AR216" s="15" t="n">
        <v>0.8048611111111111</v>
      </c>
      <c r="AS216" s="15" t="n">
        <v>0.8048611111111111</v>
      </c>
      <c r="AT216" s="15" t="n">
        <v>0.8027777777777778</v>
      </c>
      <c r="AU216" s="15" t="n">
        <v>0.8006944444444445</v>
      </c>
      <c r="AV216" s="15" t="n">
        <v>0.8</v>
      </c>
      <c r="AW216" s="15" t="n">
        <v>0.8013888888888889</v>
      </c>
      <c r="AX216" s="15" t="n">
        <v>0.8027777777777778</v>
      </c>
    </row>
    <row r="217">
      <c r="A217" s="14" t="n">
        <v>46236</v>
      </c>
      <c r="B217" s="15" t="n">
        <v>0.7881944444444444</v>
      </c>
      <c r="C217" s="15" t="n">
        <v>0.7770833333333333</v>
      </c>
      <c r="D217" s="15" t="n">
        <v>0.7861111111111111</v>
      </c>
      <c r="E217" s="15" t="n">
        <v>0.7833333333333333</v>
      </c>
      <c r="F217" s="15" t="n">
        <v>0.7819444444444444</v>
      </c>
      <c r="G217" s="15" t="n">
        <v>0.7861111111111111</v>
      </c>
      <c r="H217" s="15" t="n">
        <v>0.7833333333333333</v>
      </c>
      <c r="I217" s="15" t="n">
        <v>0.7819444444444444</v>
      </c>
      <c r="J217" s="15" t="n">
        <v>0.7798611111111111</v>
      </c>
      <c r="K217" s="15" t="n">
        <v>0.7819444444444444</v>
      </c>
      <c r="L217" s="15" t="n">
        <v>0.7840277777777778</v>
      </c>
      <c r="M217" s="15" t="n">
        <v>0.7819444444444444</v>
      </c>
      <c r="N217" s="15" t="n">
        <v>0.7798611111111111</v>
      </c>
      <c r="O217" s="15" t="n">
        <v>0.78125</v>
      </c>
      <c r="P217" s="15" t="n">
        <v>0.7631944444444444</v>
      </c>
      <c r="Q217" s="15" t="n">
        <v>0.78125</v>
      </c>
      <c r="R217" s="15" t="n">
        <v>0.7861111111111111</v>
      </c>
      <c r="S217" s="15" t="n">
        <v>0.7895833333333333</v>
      </c>
      <c r="T217" s="15" t="n">
        <v>0.7909722222222222</v>
      </c>
      <c r="U217" s="15" t="n">
        <v>0.7916666666666666</v>
      </c>
      <c r="V217" s="15" t="n">
        <v>0.7847222222222222</v>
      </c>
      <c r="W217" s="15" t="n">
        <v>0.7868055555555555</v>
      </c>
      <c r="X217" s="15" t="n">
        <v>0.7888888888888889</v>
      </c>
      <c r="Y217" s="15" t="n">
        <v>0.7840277777777778</v>
      </c>
      <c r="Z217" s="15" t="n">
        <v>0.7881944444444444</v>
      </c>
      <c r="AA217" s="15" t="n">
        <v>0.7888888888888889</v>
      </c>
      <c r="AB217" s="15" t="n">
        <v>0.7909722222222222</v>
      </c>
      <c r="AC217" s="15" t="n">
        <v>0.7909722222222222</v>
      </c>
      <c r="AD217" s="15" t="n">
        <v>0.7916666666666666</v>
      </c>
      <c r="AE217" s="15" t="n">
        <v>0.7923611111111111</v>
      </c>
      <c r="AF217" s="15" t="n">
        <v>0.7902777777777777</v>
      </c>
      <c r="AG217" s="15" t="n">
        <v>0.7916666666666666</v>
      </c>
      <c r="AH217" s="15" t="n">
        <v>0.7958333333333333</v>
      </c>
      <c r="AI217" s="15" t="n">
        <v>0.7993055555555556</v>
      </c>
      <c r="AJ217" s="15" t="n">
        <v>0.7958333333333333</v>
      </c>
      <c r="AK217" s="15" t="n">
        <v>0.7993055555555556</v>
      </c>
      <c r="AL217" s="15" t="n">
        <v>0.8020833333333334</v>
      </c>
      <c r="AM217" s="15" t="n">
        <v>0.7930555555555555</v>
      </c>
      <c r="AN217" s="15" t="n">
        <v>0.7951388888888888</v>
      </c>
      <c r="AO217" s="15" t="n">
        <v>0.7979166666666667</v>
      </c>
      <c r="AP217" s="15" t="n">
        <v>0.7951388888888888</v>
      </c>
      <c r="AQ217" s="15" t="n">
        <v>0.8041666666666667</v>
      </c>
      <c r="AR217" s="15" t="n">
        <v>0.8041666666666667</v>
      </c>
      <c r="AS217" s="15" t="n">
        <v>0.8048611111111111</v>
      </c>
      <c r="AT217" s="15" t="n">
        <v>0.8020833333333334</v>
      </c>
      <c r="AU217" s="15" t="n">
        <v>0.8</v>
      </c>
      <c r="AV217" s="15" t="n">
        <v>0.7993055555555556</v>
      </c>
      <c r="AW217" s="15" t="n">
        <v>0.8013888888888889</v>
      </c>
      <c r="AX217" s="15" t="n">
        <v>0.8027777777777778</v>
      </c>
    </row>
    <row r="218">
      <c r="A218" s="14" t="n">
        <v>46237</v>
      </c>
      <c r="B218" s="15" t="n">
        <v>0.7875</v>
      </c>
      <c r="C218" s="15" t="n">
        <v>0.7763888888888889</v>
      </c>
      <c r="D218" s="15" t="n">
        <v>0.7854166666666667</v>
      </c>
      <c r="E218" s="15" t="n">
        <v>0.7826388888888889</v>
      </c>
      <c r="F218" s="15" t="n">
        <v>0.78125</v>
      </c>
      <c r="G218" s="15" t="n">
        <v>0.7854166666666667</v>
      </c>
      <c r="H218" s="15" t="n">
        <v>0.7826388888888889</v>
      </c>
      <c r="I218" s="15" t="n">
        <v>0.78125</v>
      </c>
      <c r="J218" s="15" t="n">
        <v>0.7791666666666667</v>
      </c>
      <c r="K218" s="15" t="n">
        <v>0.78125</v>
      </c>
      <c r="L218" s="15" t="n">
        <v>0.7833333333333333</v>
      </c>
      <c r="M218" s="15" t="n">
        <v>0.78125</v>
      </c>
      <c r="N218" s="15" t="n">
        <v>0.7791666666666667</v>
      </c>
      <c r="O218" s="15" t="n">
        <v>0.7805555555555556</v>
      </c>
      <c r="P218" s="15" t="n">
        <v>0.7631944444444444</v>
      </c>
      <c r="Q218" s="15" t="n">
        <v>0.7805555555555556</v>
      </c>
      <c r="R218" s="15" t="n">
        <v>0.7854166666666667</v>
      </c>
      <c r="S218" s="15" t="n">
        <v>0.7888888888888889</v>
      </c>
      <c r="T218" s="15" t="n">
        <v>0.7902777777777777</v>
      </c>
      <c r="U218" s="15" t="n">
        <v>0.7909722222222222</v>
      </c>
      <c r="V218" s="15" t="n">
        <v>0.7840277777777778</v>
      </c>
      <c r="W218" s="15" t="n">
        <v>0.7861111111111111</v>
      </c>
      <c r="X218" s="15" t="n">
        <v>0.7881944444444444</v>
      </c>
      <c r="Y218" s="15" t="n">
        <v>0.7833333333333333</v>
      </c>
      <c r="Z218" s="15" t="n">
        <v>0.7875</v>
      </c>
      <c r="AA218" s="15" t="n">
        <v>0.7881944444444444</v>
      </c>
      <c r="AB218" s="15" t="n">
        <v>0.7902777777777777</v>
      </c>
      <c r="AC218" s="15" t="n">
        <v>0.7909722222222222</v>
      </c>
      <c r="AD218" s="15" t="n">
        <v>0.7909722222222222</v>
      </c>
      <c r="AE218" s="15" t="n">
        <v>0.7916666666666666</v>
      </c>
      <c r="AF218" s="15" t="n">
        <v>0.7902777777777777</v>
      </c>
      <c r="AG218" s="15" t="n">
        <v>0.7909722222222222</v>
      </c>
      <c r="AH218" s="15" t="n">
        <v>0.7958333333333333</v>
      </c>
      <c r="AI218" s="15" t="n">
        <v>0.7986111111111112</v>
      </c>
      <c r="AJ218" s="15" t="n">
        <v>0.7951388888888888</v>
      </c>
      <c r="AK218" s="15" t="n">
        <v>0.7986111111111112</v>
      </c>
      <c r="AL218" s="15" t="n">
        <v>0.8013888888888889</v>
      </c>
      <c r="AM218" s="15" t="n">
        <v>0.7923611111111111</v>
      </c>
      <c r="AN218" s="15" t="n">
        <v>0.7944444444444444</v>
      </c>
      <c r="AO218" s="15" t="n">
        <v>0.7972222222222223</v>
      </c>
      <c r="AP218" s="15" t="n">
        <v>0.7951388888888888</v>
      </c>
      <c r="AQ218" s="15" t="n">
        <v>0.8034722222222223</v>
      </c>
      <c r="AR218" s="15" t="n">
        <v>0.8034722222222223</v>
      </c>
      <c r="AS218" s="15" t="n">
        <v>0.8041666666666667</v>
      </c>
      <c r="AT218" s="15" t="n">
        <v>0.8013888888888889</v>
      </c>
      <c r="AU218" s="15" t="n">
        <v>0.8</v>
      </c>
      <c r="AV218" s="15" t="n">
        <v>0.7986111111111112</v>
      </c>
      <c r="AW218" s="15" t="n">
        <v>0.8006944444444445</v>
      </c>
      <c r="AX218" s="15" t="n">
        <v>0.8020833333333334</v>
      </c>
    </row>
    <row r="219">
      <c r="A219" s="14" t="n">
        <v>46238</v>
      </c>
      <c r="B219" s="15" t="n">
        <v>0.7868055555555555</v>
      </c>
      <c r="C219" s="15" t="n">
        <v>0.7756944444444445</v>
      </c>
      <c r="D219" s="15" t="n">
        <v>0.7847222222222222</v>
      </c>
      <c r="E219" s="15" t="n">
        <v>0.7819444444444444</v>
      </c>
      <c r="F219" s="15" t="n">
        <v>0.7805555555555556</v>
      </c>
      <c r="G219" s="15" t="n">
        <v>0.7847222222222222</v>
      </c>
      <c r="H219" s="15" t="n">
        <v>0.7819444444444444</v>
      </c>
      <c r="I219" s="15" t="n">
        <v>0.7805555555555556</v>
      </c>
      <c r="J219" s="15" t="n">
        <v>0.7784722222222222</v>
      </c>
      <c r="K219" s="15" t="n">
        <v>0.7805555555555556</v>
      </c>
      <c r="L219" s="15" t="n">
        <v>0.7826388888888889</v>
      </c>
      <c r="M219" s="15" t="n">
        <v>0.7805555555555556</v>
      </c>
      <c r="N219" s="15" t="n">
        <v>0.7784722222222222</v>
      </c>
      <c r="O219" s="15" t="n">
        <v>0.7798611111111111</v>
      </c>
      <c r="P219" s="15" t="n">
        <v>0.7625</v>
      </c>
      <c r="Q219" s="15" t="n">
        <v>0.7798611111111111</v>
      </c>
      <c r="R219" s="15" t="n">
        <v>0.7847222222222222</v>
      </c>
      <c r="S219" s="15" t="n">
        <v>0.7881944444444444</v>
      </c>
      <c r="T219" s="15" t="n">
        <v>0.7895833333333333</v>
      </c>
      <c r="U219" s="15" t="n">
        <v>0.7902777777777777</v>
      </c>
      <c r="V219" s="15" t="n">
        <v>0.7833333333333333</v>
      </c>
      <c r="W219" s="15" t="n">
        <v>0.7854166666666667</v>
      </c>
      <c r="X219" s="15" t="n">
        <v>0.7875</v>
      </c>
      <c r="Y219" s="15" t="n">
        <v>0.7826388888888889</v>
      </c>
      <c r="Z219" s="15" t="n">
        <v>0.7868055555555555</v>
      </c>
      <c r="AA219" s="15" t="n">
        <v>0.7875</v>
      </c>
      <c r="AB219" s="15" t="n">
        <v>0.7895833333333333</v>
      </c>
      <c r="AC219" s="15" t="n">
        <v>0.7902777777777777</v>
      </c>
      <c r="AD219" s="15" t="n">
        <v>0.7902777777777777</v>
      </c>
      <c r="AE219" s="15" t="n">
        <v>0.7909722222222222</v>
      </c>
      <c r="AF219" s="15" t="n">
        <v>0.7895833333333333</v>
      </c>
      <c r="AG219" s="15" t="n">
        <v>0.7902777777777777</v>
      </c>
      <c r="AH219" s="15" t="n">
        <v>0.7951388888888888</v>
      </c>
      <c r="AI219" s="15" t="n">
        <v>0.7979166666666667</v>
      </c>
      <c r="AJ219" s="15" t="n">
        <v>0.7944444444444444</v>
      </c>
      <c r="AK219" s="15" t="n">
        <v>0.7986111111111112</v>
      </c>
      <c r="AL219" s="15" t="n">
        <v>0.8006944444444445</v>
      </c>
      <c r="AM219" s="15" t="n">
        <v>0.7923611111111111</v>
      </c>
      <c r="AN219" s="15" t="n">
        <v>0.79375</v>
      </c>
      <c r="AO219" s="15" t="n">
        <v>0.7965277777777777</v>
      </c>
      <c r="AP219" s="15" t="n">
        <v>0.7944444444444444</v>
      </c>
      <c r="AQ219" s="15" t="n">
        <v>0.8027777777777778</v>
      </c>
      <c r="AR219" s="15" t="n">
        <v>0.8027777777777778</v>
      </c>
      <c r="AS219" s="15" t="n">
        <v>0.8034722222222223</v>
      </c>
      <c r="AT219" s="15" t="n">
        <v>0.8013888888888889</v>
      </c>
      <c r="AU219" s="15" t="n">
        <v>0.7993055555555556</v>
      </c>
      <c r="AV219" s="15" t="n">
        <v>0.7979166666666667</v>
      </c>
      <c r="AW219" s="15" t="n">
        <v>0.8</v>
      </c>
      <c r="AX219" s="15" t="n">
        <v>0.8013888888888889</v>
      </c>
    </row>
    <row r="220">
      <c r="A220" s="14" t="n">
        <v>46239</v>
      </c>
      <c r="B220" s="15" t="n">
        <v>0.7861111111111111</v>
      </c>
      <c r="C220" s="15" t="n">
        <v>0.7743055555555556</v>
      </c>
      <c r="D220" s="15" t="n">
        <v>0.7840277777777778</v>
      </c>
      <c r="E220" s="15" t="n">
        <v>0.78125</v>
      </c>
      <c r="F220" s="15" t="n">
        <v>0.7798611111111111</v>
      </c>
      <c r="G220" s="15" t="n">
        <v>0.7840277777777778</v>
      </c>
      <c r="H220" s="15" t="n">
        <v>0.78125</v>
      </c>
      <c r="I220" s="15" t="n">
        <v>0.7798611111111111</v>
      </c>
      <c r="J220" s="15" t="n">
        <v>0.7777777777777778</v>
      </c>
      <c r="K220" s="15" t="n">
        <v>0.7798611111111111</v>
      </c>
      <c r="L220" s="15" t="n">
        <v>0.7819444444444444</v>
      </c>
      <c r="M220" s="15" t="n">
        <v>0.7798611111111111</v>
      </c>
      <c r="N220" s="15" t="n">
        <v>0.7777777777777778</v>
      </c>
      <c r="O220" s="15" t="n">
        <v>0.7791666666666667</v>
      </c>
      <c r="P220" s="15" t="n">
        <v>0.7618055555555555</v>
      </c>
      <c r="Q220" s="15" t="n">
        <v>0.7791666666666667</v>
      </c>
      <c r="R220" s="15" t="n">
        <v>0.7840277777777778</v>
      </c>
      <c r="S220" s="15" t="n">
        <v>0.7875</v>
      </c>
      <c r="T220" s="15" t="n">
        <v>0.7888888888888889</v>
      </c>
      <c r="U220" s="15" t="n">
        <v>0.7895833333333333</v>
      </c>
      <c r="V220" s="15" t="n">
        <v>0.7826388888888889</v>
      </c>
      <c r="W220" s="15" t="n">
        <v>0.7847222222222222</v>
      </c>
      <c r="X220" s="15" t="n">
        <v>0.7868055555555555</v>
      </c>
      <c r="Y220" s="15" t="n">
        <v>0.7819444444444444</v>
      </c>
      <c r="Z220" s="15" t="n">
        <v>0.7861111111111111</v>
      </c>
      <c r="AA220" s="15" t="n">
        <v>0.7868055555555555</v>
      </c>
      <c r="AB220" s="15" t="n">
        <v>0.7888888888888889</v>
      </c>
      <c r="AC220" s="15" t="n">
        <v>0.7895833333333333</v>
      </c>
      <c r="AD220" s="15" t="n">
        <v>0.7895833333333333</v>
      </c>
      <c r="AE220" s="15" t="n">
        <v>0.7902777777777777</v>
      </c>
      <c r="AF220" s="15" t="n">
        <v>0.7888888888888889</v>
      </c>
      <c r="AG220" s="15" t="n">
        <v>0.7895833333333333</v>
      </c>
      <c r="AH220" s="15" t="n">
        <v>0.7944444444444444</v>
      </c>
      <c r="AI220" s="15" t="n">
        <v>0.7972222222222223</v>
      </c>
      <c r="AJ220" s="15" t="n">
        <v>0.79375</v>
      </c>
      <c r="AK220" s="15" t="n">
        <v>0.7979166666666667</v>
      </c>
      <c r="AL220" s="15" t="n">
        <v>0.8</v>
      </c>
      <c r="AM220" s="15" t="n">
        <v>0.7916666666666666</v>
      </c>
      <c r="AN220" s="15" t="n">
        <v>0.7930555555555555</v>
      </c>
      <c r="AO220" s="15" t="n">
        <v>0.7958333333333333</v>
      </c>
      <c r="AP220" s="15" t="n">
        <v>0.79375</v>
      </c>
      <c r="AQ220" s="15" t="n">
        <v>0.8020833333333334</v>
      </c>
      <c r="AR220" s="15" t="n">
        <v>0.8020833333333334</v>
      </c>
      <c r="AS220" s="15" t="n">
        <v>0.8027777777777778</v>
      </c>
      <c r="AT220" s="15" t="n">
        <v>0.8006944444444445</v>
      </c>
      <c r="AU220" s="15" t="n">
        <v>0.7986111111111112</v>
      </c>
      <c r="AV220" s="15" t="n">
        <v>0.7972222222222223</v>
      </c>
      <c r="AW220" s="15" t="n">
        <v>0.7993055555555556</v>
      </c>
      <c r="AX220" s="15" t="n">
        <v>0.8013888888888889</v>
      </c>
    </row>
    <row r="221">
      <c r="A221" s="14" t="n">
        <v>46240</v>
      </c>
      <c r="B221" s="15" t="n">
        <v>0.7847222222222222</v>
      </c>
      <c r="C221" s="15" t="n">
        <v>0.7736111111111111</v>
      </c>
      <c r="D221" s="15" t="n">
        <v>0.7833333333333333</v>
      </c>
      <c r="E221" s="15" t="n">
        <v>0.7805555555555556</v>
      </c>
      <c r="F221" s="15" t="n">
        <v>0.7791666666666667</v>
      </c>
      <c r="G221" s="15" t="n">
        <v>0.7833333333333333</v>
      </c>
      <c r="H221" s="15" t="n">
        <v>0.7805555555555556</v>
      </c>
      <c r="I221" s="15" t="n">
        <v>0.7791666666666667</v>
      </c>
      <c r="J221" s="15" t="n">
        <v>0.7770833333333333</v>
      </c>
      <c r="K221" s="15" t="n">
        <v>0.7791666666666667</v>
      </c>
      <c r="L221" s="15" t="n">
        <v>0.78125</v>
      </c>
      <c r="M221" s="15" t="n">
        <v>0.7791666666666667</v>
      </c>
      <c r="N221" s="15" t="n">
        <v>0.7770833333333333</v>
      </c>
      <c r="O221" s="15" t="n">
        <v>0.7784722222222222</v>
      </c>
      <c r="P221" s="15" t="n">
        <v>0.7611111111111111</v>
      </c>
      <c r="Q221" s="15" t="n">
        <v>0.7784722222222222</v>
      </c>
      <c r="R221" s="15" t="n">
        <v>0.7833333333333333</v>
      </c>
      <c r="S221" s="15" t="n">
        <v>0.7868055555555555</v>
      </c>
      <c r="T221" s="15" t="n">
        <v>0.7881944444444444</v>
      </c>
      <c r="U221" s="15" t="n">
        <v>0.7888888888888889</v>
      </c>
      <c r="V221" s="15" t="n">
        <v>0.7819444444444444</v>
      </c>
      <c r="W221" s="15" t="n">
        <v>0.7840277777777778</v>
      </c>
      <c r="X221" s="15" t="n">
        <v>0.7861111111111111</v>
      </c>
      <c r="Y221" s="15" t="n">
        <v>0.78125</v>
      </c>
      <c r="Z221" s="15" t="n">
        <v>0.7854166666666667</v>
      </c>
      <c r="AA221" s="15" t="n">
        <v>0.7861111111111111</v>
      </c>
      <c r="AB221" s="15" t="n">
        <v>0.7881944444444444</v>
      </c>
      <c r="AC221" s="15" t="n">
        <v>0.7888888888888889</v>
      </c>
      <c r="AD221" s="15" t="n">
        <v>0.7888888888888889</v>
      </c>
      <c r="AE221" s="15" t="n">
        <v>0.7895833333333333</v>
      </c>
      <c r="AF221" s="15" t="n">
        <v>0.7881944444444444</v>
      </c>
      <c r="AG221" s="15" t="n">
        <v>0.7895833333333333</v>
      </c>
      <c r="AH221" s="15" t="n">
        <v>0.79375</v>
      </c>
      <c r="AI221" s="15" t="n">
        <v>0.7965277777777777</v>
      </c>
      <c r="AJ221" s="15" t="n">
        <v>0.7930555555555555</v>
      </c>
      <c r="AK221" s="15" t="n">
        <v>0.7972222222222223</v>
      </c>
      <c r="AL221" s="15" t="n">
        <v>0.7993055555555556</v>
      </c>
      <c r="AM221" s="15" t="n">
        <v>0.7909722222222222</v>
      </c>
      <c r="AN221" s="15" t="n">
        <v>0.7923611111111111</v>
      </c>
      <c r="AO221" s="15" t="n">
        <v>0.7951388888888888</v>
      </c>
      <c r="AP221" s="15" t="n">
        <v>0.7930555555555555</v>
      </c>
      <c r="AQ221" s="15" t="n">
        <v>0.8013888888888889</v>
      </c>
      <c r="AR221" s="15" t="n">
        <v>0.8013888888888889</v>
      </c>
      <c r="AS221" s="15" t="n">
        <v>0.8020833333333334</v>
      </c>
      <c r="AT221" s="15" t="n">
        <v>0.8</v>
      </c>
      <c r="AU221" s="15" t="n">
        <v>0.7979166666666667</v>
      </c>
      <c r="AV221" s="15" t="n">
        <v>0.7965277777777777</v>
      </c>
      <c r="AW221" s="15" t="n">
        <v>0.7986111111111112</v>
      </c>
      <c r="AX221" s="15" t="n">
        <v>0.8006944444444445</v>
      </c>
    </row>
    <row r="222">
      <c r="A222" s="14" t="n">
        <v>46241</v>
      </c>
      <c r="B222" s="15" t="n">
        <v>0.7840277777777778</v>
      </c>
      <c r="C222" s="15" t="n">
        <v>0.7729166666666667</v>
      </c>
      <c r="D222" s="15" t="n">
        <v>0.7819444444444444</v>
      </c>
      <c r="E222" s="15" t="n">
        <v>0.7791666666666667</v>
      </c>
      <c r="F222" s="15" t="n">
        <v>0.7784722222222222</v>
      </c>
      <c r="G222" s="15" t="n">
        <v>0.7826388888888889</v>
      </c>
      <c r="H222" s="15" t="n">
        <v>0.7798611111111111</v>
      </c>
      <c r="I222" s="15" t="n">
        <v>0.7784722222222222</v>
      </c>
      <c r="J222" s="15" t="n">
        <v>0.7763888888888889</v>
      </c>
      <c r="K222" s="15" t="n">
        <v>0.7784722222222222</v>
      </c>
      <c r="L222" s="15" t="n">
        <v>0.7805555555555556</v>
      </c>
      <c r="M222" s="15" t="n">
        <v>0.7784722222222222</v>
      </c>
      <c r="N222" s="15" t="n">
        <v>0.7763888888888889</v>
      </c>
      <c r="O222" s="15" t="n">
        <v>0.7777777777777778</v>
      </c>
      <c r="P222" s="15" t="n">
        <v>0.7611111111111111</v>
      </c>
      <c r="Q222" s="15" t="n">
        <v>0.7777777777777778</v>
      </c>
      <c r="R222" s="15" t="n">
        <v>0.7826388888888889</v>
      </c>
      <c r="S222" s="15" t="n">
        <v>0.7861111111111111</v>
      </c>
      <c r="T222" s="15" t="n">
        <v>0.7875</v>
      </c>
      <c r="U222" s="15" t="n">
        <v>0.7881944444444444</v>
      </c>
      <c r="V222" s="15" t="n">
        <v>0.78125</v>
      </c>
      <c r="W222" s="15" t="n">
        <v>0.7833333333333333</v>
      </c>
      <c r="X222" s="15" t="n">
        <v>0.7854166666666667</v>
      </c>
      <c r="Y222" s="15" t="n">
        <v>0.7805555555555556</v>
      </c>
      <c r="Z222" s="15" t="n">
        <v>0.7847222222222222</v>
      </c>
      <c r="AA222" s="15" t="n">
        <v>0.7854166666666667</v>
      </c>
      <c r="AB222" s="15" t="n">
        <v>0.7875</v>
      </c>
      <c r="AC222" s="15" t="n">
        <v>0.7881944444444444</v>
      </c>
      <c r="AD222" s="15" t="n">
        <v>0.7881944444444444</v>
      </c>
      <c r="AE222" s="15" t="n">
        <v>0.7888888888888889</v>
      </c>
      <c r="AF222" s="15" t="n">
        <v>0.7875</v>
      </c>
      <c r="AG222" s="15" t="n">
        <v>0.7888888888888889</v>
      </c>
      <c r="AH222" s="15" t="n">
        <v>0.7930555555555555</v>
      </c>
      <c r="AI222" s="15" t="n">
        <v>0.7958333333333333</v>
      </c>
      <c r="AJ222" s="15" t="n">
        <v>0.7923611111111111</v>
      </c>
      <c r="AK222" s="15" t="n">
        <v>0.7965277777777777</v>
      </c>
      <c r="AL222" s="15" t="n">
        <v>0.7986111111111112</v>
      </c>
      <c r="AM222" s="15" t="n">
        <v>0.7902777777777777</v>
      </c>
      <c r="AN222" s="15" t="n">
        <v>0.7916666666666666</v>
      </c>
      <c r="AO222" s="15" t="n">
        <v>0.7944444444444444</v>
      </c>
      <c r="AP222" s="15" t="n">
        <v>0.7923611111111111</v>
      </c>
      <c r="AQ222" s="15" t="n">
        <v>0.8006944444444445</v>
      </c>
      <c r="AR222" s="15" t="n">
        <v>0.8006944444444445</v>
      </c>
      <c r="AS222" s="15" t="n">
        <v>0.8013888888888889</v>
      </c>
      <c r="AT222" s="15" t="n">
        <v>0.7993055555555556</v>
      </c>
      <c r="AU222" s="15" t="n">
        <v>0.7972222222222223</v>
      </c>
      <c r="AV222" s="15" t="n">
        <v>0.7958333333333333</v>
      </c>
      <c r="AW222" s="15" t="n">
        <v>0.7979166666666667</v>
      </c>
      <c r="AX222" s="15" t="n">
        <v>0.8</v>
      </c>
    </row>
    <row r="223">
      <c r="A223" s="14" t="n">
        <v>46242</v>
      </c>
      <c r="B223" s="15" t="n">
        <v>0.7833333333333333</v>
      </c>
      <c r="C223" s="15" t="n">
        <v>0.7722222222222223</v>
      </c>
      <c r="D223" s="15" t="n">
        <v>0.78125</v>
      </c>
      <c r="E223" s="15" t="n">
        <v>0.7784722222222222</v>
      </c>
      <c r="F223" s="15" t="n">
        <v>0.7770833333333333</v>
      </c>
      <c r="G223" s="15" t="n">
        <v>0.78125</v>
      </c>
      <c r="H223" s="15" t="n">
        <v>0.7784722222222222</v>
      </c>
      <c r="I223" s="15" t="n">
        <v>0.7777777777777778</v>
      </c>
      <c r="J223" s="15" t="n">
        <v>0.7756944444444445</v>
      </c>
      <c r="K223" s="15" t="n">
        <v>0.7777777777777778</v>
      </c>
      <c r="L223" s="15" t="n">
        <v>0.7798611111111111</v>
      </c>
      <c r="M223" s="15" t="n">
        <v>0.7777777777777778</v>
      </c>
      <c r="N223" s="15" t="n">
        <v>0.7756944444444445</v>
      </c>
      <c r="O223" s="15" t="n">
        <v>0.7770833333333333</v>
      </c>
      <c r="P223" s="15" t="n">
        <v>0.7604166666666666</v>
      </c>
      <c r="Q223" s="15" t="n">
        <v>0.7770833333333333</v>
      </c>
      <c r="R223" s="15" t="n">
        <v>0.7819444444444444</v>
      </c>
      <c r="S223" s="15" t="n">
        <v>0.7854166666666667</v>
      </c>
      <c r="T223" s="15" t="n">
        <v>0.7868055555555555</v>
      </c>
      <c r="U223" s="15" t="n">
        <v>0.7875</v>
      </c>
      <c r="V223" s="15" t="n">
        <v>0.7805555555555556</v>
      </c>
      <c r="W223" s="15" t="n">
        <v>0.7826388888888889</v>
      </c>
      <c r="X223" s="15" t="n">
        <v>0.7847222222222222</v>
      </c>
      <c r="Y223" s="15" t="n">
        <v>0.7798611111111111</v>
      </c>
      <c r="Z223" s="15" t="n">
        <v>0.7840277777777778</v>
      </c>
      <c r="AA223" s="15" t="n">
        <v>0.7847222222222222</v>
      </c>
      <c r="AB223" s="15" t="n">
        <v>0.7868055555555555</v>
      </c>
      <c r="AC223" s="15" t="n">
        <v>0.7875</v>
      </c>
      <c r="AD223" s="15" t="n">
        <v>0.7875</v>
      </c>
      <c r="AE223" s="15" t="n">
        <v>0.7881944444444444</v>
      </c>
      <c r="AF223" s="15" t="n">
        <v>0.7868055555555555</v>
      </c>
      <c r="AG223" s="15" t="n">
        <v>0.7881944444444444</v>
      </c>
      <c r="AH223" s="15" t="n">
        <v>0.7923611111111111</v>
      </c>
      <c r="AI223" s="15" t="n">
        <v>0.7951388888888888</v>
      </c>
      <c r="AJ223" s="15" t="n">
        <v>0.7916666666666666</v>
      </c>
      <c r="AK223" s="15" t="n">
        <v>0.7958333333333333</v>
      </c>
      <c r="AL223" s="15" t="n">
        <v>0.7979166666666667</v>
      </c>
      <c r="AM223" s="15" t="n">
        <v>0.7895833333333333</v>
      </c>
      <c r="AN223" s="15" t="n">
        <v>0.7909722222222222</v>
      </c>
      <c r="AO223" s="15" t="n">
        <v>0.79375</v>
      </c>
      <c r="AP223" s="15" t="n">
        <v>0.7916666666666666</v>
      </c>
      <c r="AQ223" s="15" t="n">
        <v>0.8006944444444445</v>
      </c>
      <c r="AR223" s="15" t="n">
        <v>0.8</v>
      </c>
      <c r="AS223" s="15" t="n">
        <v>0.8006944444444445</v>
      </c>
      <c r="AT223" s="15" t="n">
        <v>0.7986111111111112</v>
      </c>
      <c r="AU223" s="15" t="n">
        <v>0.7965277777777777</v>
      </c>
      <c r="AV223" s="15" t="n">
        <v>0.7958333333333333</v>
      </c>
      <c r="AW223" s="15" t="n">
        <v>0.7979166666666667</v>
      </c>
      <c r="AX223" s="15" t="n">
        <v>0.8</v>
      </c>
    </row>
    <row r="224">
      <c r="A224" s="14" t="n">
        <v>46243</v>
      </c>
      <c r="B224" s="15" t="n">
        <v>0.7819444444444444</v>
      </c>
      <c r="C224" s="15" t="n">
        <v>0.7708333333333334</v>
      </c>
      <c r="D224" s="15" t="n">
        <v>0.7805555555555556</v>
      </c>
      <c r="E224" s="15" t="n">
        <v>0.7777777777777778</v>
      </c>
      <c r="F224" s="15" t="n">
        <v>0.7763888888888889</v>
      </c>
      <c r="G224" s="15" t="n">
        <v>0.7805555555555556</v>
      </c>
      <c r="H224" s="15" t="n">
        <v>0.7777777777777778</v>
      </c>
      <c r="I224" s="15" t="n">
        <v>0.7770833333333333</v>
      </c>
      <c r="J224" s="15" t="n">
        <v>0.775</v>
      </c>
      <c r="K224" s="15" t="n">
        <v>0.7770833333333333</v>
      </c>
      <c r="L224" s="15" t="n">
        <v>0.7791666666666667</v>
      </c>
      <c r="M224" s="15" t="n">
        <v>0.7770833333333333</v>
      </c>
      <c r="N224" s="15" t="n">
        <v>0.775</v>
      </c>
      <c r="O224" s="15" t="n">
        <v>0.7763888888888889</v>
      </c>
      <c r="P224" s="15" t="n">
        <v>0.7597222222222222</v>
      </c>
      <c r="Q224" s="15" t="n">
        <v>0.7763888888888889</v>
      </c>
      <c r="R224" s="15" t="n">
        <v>0.78125</v>
      </c>
      <c r="S224" s="15" t="n">
        <v>0.7847222222222222</v>
      </c>
      <c r="T224" s="15" t="n">
        <v>0.7861111111111111</v>
      </c>
      <c r="U224" s="15" t="n">
        <v>0.7868055555555555</v>
      </c>
      <c r="V224" s="15" t="n">
        <v>0.7798611111111111</v>
      </c>
      <c r="W224" s="15" t="n">
        <v>0.7819444444444444</v>
      </c>
      <c r="X224" s="15" t="n">
        <v>0.7840277777777778</v>
      </c>
      <c r="Y224" s="15" t="n">
        <v>0.7791666666666667</v>
      </c>
      <c r="Z224" s="15" t="n">
        <v>0.7833333333333333</v>
      </c>
      <c r="AA224" s="15" t="n">
        <v>0.7840277777777778</v>
      </c>
      <c r="AB224" s="15" t="n">
        <v>0.7861111111111111</v>
      </c>
      <c r="AC224" s="15" t="n">
        <v>0.7868055555555555</v>
      </c>
      <c r="AD224" s="15" t="n">
        <v>0.7868055555555555</v>
      </c>
      <c r="AE224" s="15" t="n">
        <v>0.7875</v>
      </c>
      <c r="AF224" s="15" t="n">
        <v>0.7861111111111111</v>
      </c>
      <c r="AG224" s="15" t="n">
        <v>0.7875</v>
      </c>
      <c r="AH224" s="15" t="n">
        <v>0.7916666666666666</v>
      </c>
      <c r="AI224" s="15" t="n">
        <v>0.7944444444444444</v>
      </c>
      <c r="AJ224" s="15" t="n">
        <v>0.7909722222222222</v>
      </c>
      <c r="AK224" s="15" t="n">
        <v>0.7951388888888888</v>
      </c>
      <c r="AL224" s="15" t="n">
        <v>0.7972222222222223</v>
      </c>
      <c r="AM224" s="15" t="n">
        <v>0.7888888888888889</v>
      </c>
      <c r="AN224" s="15" t="n">
        <v>0.7902777777777777</v>
      </c>
      <c r="AO224" s="15" t="n">
        <v>0.7930555555555555</v>
      </c>
      <c r="AP224" s="15" t="n">
        <v>0.7909722222222222</v>
      </c>
      <c r="AQ224" s="15" t="n">
        <v>0.8</v>
      </c>
      <c r="AR224" s="15" t="n">
        <v>0.7993055555555556</v>
      </c>
      <c r="AS224" s="15" t="n">
        <v>0.8</v>
      </c>
      <c r="AT224" s="15" t="n">
        <v>0.7979166666666667</v>
      </c>
      <c r="AU224" s="15" t="n">
        <v>0.7958333333333333</v>
      </c>
      <c r="AV224" s="15" t="n">
        <v>0.7951388888888888</v>
      </c>
      <c r="AW224" s="15" t="n">
        <v>0.7972222222222223</v>
      </c>
      <c r="AX224" s="15" t="n">
        <v>0.7993055555555556</v>
      </c>
    </row>
    <row r="225">
      <c r="A225" s="14" t="n">
        <v>46244</v>
      </c>
      <c r="B225" s="15" t="n">
        <v>0.78125</v>
      </c>
      <c r="C225" s="15" t="n">
        <v>0.7701388888888889</v>
      </c>
      <c r="D225" s="15" t="n">
        <v>0.7798611111111111</v>
      </c>
      <c r="E225" s="15" t="n">
        <v>0.7770833333333333</v>
      </c>
      <c r="F225" s="15" t="n">
        <v>0.7756944444444445</v>
      </c>
      <c r="G225" s="15" t="n">
        <v>0.7798611111111111</v>
      </c>
      <c r="H225" s="15" t="n">
        <v>0.7770833333333333</v>
      </c>
      <c r="I225" s="15" t="n">
        <v>0.7763888888888889</v>
      </c>
      <c r="J225" s="15" t="n">
        <v>0.7743055555555556</v>
      </c>
      <c r="K225" s="15" t="n">
        <v>0.7763888888888889</v>
      </c>
      <c r="L225" s="15" t="n">
        <v>0.7784722222222222</v>
      </c>
      <c r="M225" s="15" t="n">
        <v>0.7756944444444445</v>
      </c>
      <c r="N225" s="15" t="n">
        <v>0.7743055555555556</v>
      </c>
      <c r="O225" s="15" t="n">
        <v>0.7756944444444445</v>
      </c>
      <c r="P225" s="15" t="n">
        <v>0.7590277777777777</v>
      </c>
      <c r="Q225" s="15" t="n">
        <v>0.7756944444444445</v>
      </c>
      <c r="R225" s="15" t="n">
        <v>0.7805555555555556</v>
      </c>
      <c r="S225" s="15" t="n">
        <v>0.7840277777777778</v>
      </c>
      <c r="T225" s="15" t="n">
        <v>0.7854166666666667</v>
      </c>
      <c r="U225" s="15" t="n">
        <v>0.7861111111111111</v>
      </c>
      <c r="V225" s="15" t="n">
        <v>0.7784722222222222</v>
      </c>
      <c r="W225" s="15" t="n">
        <v>0.78125</v>
      </c>
      <c r="X225" s="15" t="n">
        <v>0.7833333333333333</v>
      </c>
      <c r="Y225" s="15" t="n">
        <v>0.7784722222222222</v>
      </c>
      <c r="Z225" s="15" t="n">
        <v>0.7826388888888889</v>
      </c>
      <c r="AA225" s="15" t="n">
        <v>0.7833333333333333</v>
      </c>
      <c r="AB225" s="15" t="n">
        <v>0.7854166666666667</v>
      </c>
      <c r="AC225" s="15" t="n">
        <v>0.7861111111111111</v>
      </c>
      <c r="AD225" s="15" t="n">
        <v>0.7861111111111111</v>
      </c>
      <c r="AE225" s="15" t="n">
        <v>0.7868055555555555</v>
      </c>
      <c r="AF225" s="15" t="n">
        <v>0.7854166666666667</v>
      </c>
      <c r="AG225" s="15" t="n">
        <v>0.7868055555555555</v>
      </c>
      <c r="AH225" s="15" t="n">
        <v>0.7902777777777777</v>
      </c>
      <c r="AI225" s="15" t="n">
        <v>0.79375</v>
      </c>
      <c r="AJ225" s="15" t="n">
        <v>0.7902777777777777</v>
      </c>
      <c r="AK225" s="15" t="n">
        <v>0.7944444444444444</v>
      </c>
      <c r="AL225" s="15" t="n">
        <v>0.7965277777777777</v>
      </c>
      <c r="AM225" s="15" t="n">
        <v>0.7881944444444444</v>
      </c>
      <c r="AN225" s="15" t="n">
        <v>0.7895833333333333</v>
      </c>
      <c r="AO225" s="15" t="n">
        <v>0.7923611111111111</v>
      </c>
      <c r="AP225" s="15" t="n">
        <v>0.7902777777777777</v>
      </c>
      <c r="AQ225" s="15" t="n">
        <v>0.7993055555555556</v>
      </c>
      <c r="AR225" s="15" t="n">
        <v>0.7986111111111112</v>
      </c>
      <c r="AS225" s="15" t="n">
        <v>0.7993055555555556</v>
      </c>
      <c r="AT225" s="15" t="n">
        <v>0.7972222222222223</v>
      </c>
      <c r="AU225" s="15" t="n">
        <v>0.7951388888888888</v>
      </c>
      <c r="AV225" s="15" t="n">
        <v>0.7944444444444444</v>
      </c>
      <c r="AW225" s="15" t="n">
        <v>0.7965277777777777</v>
      </c>
      <c r="AX225" s="15" t="n">
        <v>0.7986111111111112</v>
      </c>
    </row>
    <row r="226">
      <c r="A226" s="14" t="n">
        <v>46245</v>
      </c>
      <c r="B226" s="15" t="n">
        <v>0.7805555555555556</v>
      </c>
      <c r="C226" s="15" t="n">
        <v>0.76875</v>
      </c>
      <c r="D226" s="15" t="n">
        <v>0.7784722222222222</v>
      </c>
      <c r="E226" s="15" t="n">
        <v>0.7756944444444445</v>
      </c>
      <c r="F226" s="15" t="n">
        <v>0.775</v>
      </c>
      <c r="G226" s="15" t="n">
        <v>0.7791666666666667</v>
      </c>
      <c r="H226" s="15" t="n">
        <v>0.7763888888888889</v>
      </c>
      <c r="I226" s="15" t="n">
        <v>0.7756944444444445</v>
      </c>
      <c r="J226" s="15" t="n">
        <v>0.7736111111111111</v>
      </c>
      <c r="K226" s="15" t="n">
        <v>0.7756944444444445</v>
      </c>
      <c r="L226" s="15" t="n">
        <v>0.7777777777777778</v>
      </c>
      <c r="M226" s="15" t="n">
        <v>0.775</v>
      </c>
      <c r="N226" s="15" t="n">
        <v>0.7736111111111111</v>
      </c>
      <c r="O226" s="15" t="n">
        <v>0.775</v>
      </c>
      <c r="P226" s="15" t="n">
        <v>0.7583333333333333</v>
      </c>
      <c r="Q226" s="15" t="n">
        <v>0.775</v>
      </c>
      <c r="R226" s="15" t="n">
        <v>0.7798611111111111</v>
      </c>
      <c r="S226" s="15" t="n">
        <v>0.7833333333333333</v>
      </c>
      <c r="T226" s="15" t="n">
        <v>0.7847222222222222</v>
      </c>
      <c r="U226" s="15" t="n">
        <v>0.7847222222222222</v>
      </c>
      <c r="V226" s="15" t="n">
        <v>0.7777777777777778</v>
      </c>
      <c r="W226" s="15" t="n">
        <v>0.7805555555555556</v>
      </c>
      <c r="X226" s="15" t="n">
        <v>0.7826388888888889</v>
      </c>
      <c r="Y226" s="15" t="n">
        <v>0.7777777777777778</v>
      </c>
      <c r="Z226" s="15" t="n">
        <v>0.7819444444444444</v>
      </c>
      <c r="AA226" s="15" t="n">
        <v>0.7826388888888889</v>
      </c>
      <c r="AB226" s="15" t="n">
        <v>0.7847222222222222</v>
      </c>
      <c r="AC226" s="15" t="n">
        <v>0.7854166666666667</v>
      </c>
      <c r="AD226" s="15" t="n">
        <v>0.7854166666666667</v>
      </c>
      <c r="AE226" s="15" t="n">
        <v>0.7861111111111111</v>
      </c>
      <c r="AF226" s="15" t="n">
        <v>0.7847222222222222</v>
      </c>
      <c r="AG226" s="15" t="n">
        <v>0.7861111111111111</v>
      </c>
      <c r="AH226" s="15" t="n">
        <v>0.7895833333333333</v>
      </c>
      <c r="AI226" s="15" t="n">
        <v>0.7930555555555555</v>
      </c>
      <c r="AJ226" s="15" t="n">
        <v>0.7895833333333333</v>
      </c>
      <c r="AK226" s="15" t="n">
        <v>0.79375</v>
      </c>
      <c r="AL226" s="15" t="n">
        <v>0.7958333333333333</v>
      </c>
      <c r="AM226" s="15" t="n">
        <v>0.7875</v>
      </c>
      <c r="AN226" s="15" t="n">
        <v>0.7888888888888889</v>
      </c>
      <c r="AO226" s="15" t="n">
        <v>0.7916666666666666</v>
      </c>
      <c r="AP226" s="15" t="n">
        <v>0.7895833333333333</v>
      </c>
      <c r="AQ226" s="15" t="n">
        <v>0.7979166666666667</v>
      </c>
      <c r="AR226" s="15" t="n">
        <v>0.7979166666666667</v>
      </c>
      <c r="AS226" s="15" t="n">
        <v>0.7986111111111112</v>
      </c>
      <c r="AT226" s="15" t="n">
        <v>0.7965277777777777</v>
      </c>
      <c r="AU226" s="15" t="n">
        <v>0.7944444444444444</v>
      </c>
      <c r="AV226" s="15" t="n">
        <v>0.79375</v>
      </c>
      <c r="AW226" s="15" t="n">
        <v>0.7958333333333333</v>
      </c>
      <c r="AX226" s="15" t="n">
        <v>0.7979166666666667</v>
      </c>
    </row>
    <row r="227">
      <c r="A227" s="14" t="n">
        <v>46246</v>
      </c>
      <c r="B227" s="15" t="n">
        <v>0.7791666666666667</v>
      </c>
      <c r="C227" s="15" t="n">
        <v>0.7680555555555556</v>
      </c>
      <c r="D227" s="15" t="n">
        <v>0.7777777777777778</v>
      </c>
      <c r="E227" s="15" t="n">
        <v>0.775</v>
      </c>
      <c r="F227" s="15" t="n">
        <v>0.7743055555555556</v>
      </c>
      <c r="G227" s="15" t="n">
        <v>0.7777777777777778</v>
      </c>
      <c r="H227" s="15" t="n">
        <v>0.7756944444444445</v>
      </c>
      <c r="I227" s="15" t="n">
        <v>0.7743055555555556</v>
      </c>
      <c r="J227" s="15" t="n">
        <v>0.7729166666666667</v>
      </c>
      <c r="K227" s="15" t="n">
        <v>0.775</v>
      </c>
      <c r="L227" s="15" t="n">
        <v>0.7763888888888889</v>
      </c>
      <c r="M227" s="15" t="n">
        <v>0.7743055555555556</v>
      </c>
      <c r="N227" s="15" t="n">
        <v>0.7729166666666667</v>
      </c>
      <c r="O227" s="15" t="n">
        <v>0.7743055555555556</v>
      </c>
      <c r="P227" s="15" t="n">
        <v>0.7583333333333333</v>
      </c>
      <c r="Q227" s="15" t="n">
        <v>0.7743055555555556</v>
      </c>
      <c r="R227" s="15" t="n">
        <v>0.7784722222222222</v>
      </c>
      <c r="S227" s="15" t="n">
        <v>0.7819444444444444</v>
      </c>
      <c r="T227" s="15" t="n">
        <v>0.7833333333333333</v>
      </c>
      <c r="U227" s="15" t="n">
        <v>0.7840277777777778</v>
      </c>
      <c r="V227" s="15" t="n">
        <v>0.7770833333333333</v>
      </c>
      <c r="W227" s="15" t="n">
        <v>0.7791666666666667</v>
      </c>
      <c r="X227" s="15" t="n">
        <v>0.7819444444444444</v>
      </c>
      <c r="Y227" s="15" t="n">
        <v>0.7770833333333333</v>
      </c>
      <c r="Z227" s="15" t="n">
        <v>0.78125</v>
      </c>
      <c r="AA227" s="15" t="n">
        <v>0.7819444444444444</v>
      </c>
      <c r="AB227" s="15" t="n">
        <v>0.7840277777777778</v>
      </c>
      <c r="AC227" s="15" t="n">
        <v>0.7840277777777778</v>
      </c>
      <c r="AD227" s="15" t="n">
        <v>0.7847222222222222</v>
      </c>
      <c r="AE227" s="15" t="n">
        <v>0.7854166666666667</v>
      </c>
      <c r="AF227" s="15" t="n">
        <v>0.7840277777777778</v>
      </c>
      <c r="AG227" s="15" t="n">
        <v>0.7847222222222222</v>
      </c>
      <c r="AH227" s="15" t="n">
        <v>0.7888888888888889</v>
      </c>
      <c r="AI227" s="15" t="n">
        <v>0.7923611111111111</v>
      </c>
      <c r="AJ227" s="15" t="n">
        <v>0.7888888888888889</v>
      </c>
      <c r="AK227" s="15" t="n">
        <v>0.7930555555555555</v>
      </c>
      <c r="AL227" s="15" t="n">
        <v>0.7951388888888888</v>
      </c>
      <c r="AM227" s="15" t="n">
        <v>0.7868055555555555</v>
      </c>
      <c r="AN227" s="15" t="n">
        <v>0.7881944444444444</v>
      </c>
      <c r="AO227" s="15" t="n">
        <v>0.7909722222222222</v>
      </c>
      <c r="AP227" s="15" t="n">
        <v>0.7888888888888889</v>
      </c>
      <c r="AQ227" s="15" t="n">
        <v>0.7972222222222223</v>
      </c>
      <c r="AR227" s="15" t="n">
        <v>0.7972222222222223</v>
      </c>
      <c r="AS227" s="15" t="n">
        <v>0.7979166666666667</v>
      </c>
      <c r="AT227" s="15" t="n">
        <v>0.7958333333333333</v>
      </c>
      <c r="AU227" s="15" t="n">
        <v>0.79375</v>
      </c>
      <c r="AV227" s="15" t="n">
        <v>0.7930555555555555</v>
      </c>
      <c r="AW227" s="15" t="n">
        <v>0.7951388888888888</v>
      </c>
      <c r="AX227" s="15" t="n">
        <v>0.7972222222222223</v>
      </c>
    </row>
    <row r="228">
      <c r="A228" s="14" t="n">
        <v>46247</v>
      </c>
      <c r="B228" s="15" t="n">
        <v>0.7784722222222222</v>
      </c>
      <c r="C228" s="15" t="n">
        <v>0.7666666666666667</v>
      </c>
      <c r="D228" s="15" t="n">
        <v>0.7770833333333333</v>
      </c>
      <c r="E228" s="15" t="n">
        <v>0.7743055555555556</v>
      </c>
      <c r="F228" s="15" t="n">
        <v>0.7729166666666667</v>
      </c>
      <c r="G228" s="15" t="n">
        <v>0.7770833333333333</v>
      </c>
      <c r="H228" s="15" t="n">
        <v>0.7743055555555556</v>
      </c>
      <c r="I228" s="15" t="n">
        <v>0.7736111111111111</v>
      </c>
      <c r="J228" s="15" t="n">
        <v>0.7722222222222223</v>
      </c>
      <c r="K228" s="15" t="n">
        <v>0.7736111111111111</v>
      </c>
      <c r="L228" s="15" t="n">
        <v>0.7756944444444445</v>
      </c>
      <c r="M228" s="15" t="n">
        <v>0.7736111111111111</v>
      </c>
      <c r="N228" s="15" t="n">
        <v>0.7722222222222223</v>
      </c>
      <c r="O228" s="15" t="n">
        <v>0.7729166666666667</v>
      </c>
      <c r="P228" s="15" t="n">
        <v>0.7576388888888889</v>
      </c>
      <c r="Q228" s="15" t="n">
        <v>0.7729166666666667</v>
      </c>
      <c r="R228" s="15" t="n">
        <v>0.7777777777777778</v>
      </c>
      <c r="S228" s="15" t="n">
        <v>0.78125</v>
      </c>
      <c r="T228" s="15" t="n">
        <v>0.7826388888888889</v>
      </c>
      <c r="U228" s="15" t="n">
        <v>0.7833333333333333</v>
      </c>
      <c r="V228" s="15" t="n">
        <v>0.7763888888888889</v>
      </c>
      <c r="W228" s="15" t="n">
        <v>0.7784722222222222</v>
      </c>
      <c r="X228" s="15" t="n">
        <v>0.78125</v>
      </c>
      <c r="Y228" s="15" t="n">
        <v>0.7763888888888889</v>
      </c>
      <c r="Z228" s="15" t="n">
        <v>0.7805555555555556</v>
      </c>
      <c r="AA228" s="15" t="n">
        <v>0.78125</v>
      </c>
      <c r="AB228" s="15" t="n">
        <v>0.7833333333333333</v>
      </c>
      <c r="AC228" s="15" t="n">
        <v>0.7833333333333333</v>
      </c>
      <c r="AD228" s="15" t="n">
        <v>0.7840277777777778</v>
      </c>
      <c r="AE228" s="15" t="n">
        <v>0.7847222222222222</v>
      </c>
      <c r="AF228" s="15" t="n">
        <v>0.7826388888888889</v>
      </c>
      <c r="AG228" s="15" t="n">
        <v>0.7840277777777778</v>
      </c>
      <c r="AH228" s="15" t="n">
        <v>0.7881944444444444</v>
      </c>
      <c r="AI228" s="15" t="n">
        <v>0.7916666666666666</v>
      </c>
      <c r="AJ228" s="15" t="n">
        <v>0.7881944444444444</v>
      </c>
      <c r="AK228" s="15" t="n">
        <v>0.7916666666666666</v>
      </c>
      <c r="AL228" s="15" t="n">
        <v>0.7944444444444444</v>
      </c>
      <c r="AM228" s="15" t="n">
        <v>0.7861111111111111</v>
      </c>
      <c r="AN228" s="15" t="n">
        <v>0.7875</v>
      </c>
      <c r="AO228" s="15" t="n">
        <v>0.7902777777777777</v>
      </c>
      <c r="AP228" s="15" t="n">
        <v>0.7881944444444444</v>
      </c>
      <c r="AQ228" s="15" t="n">
        <v>0.7965277777777777</v>
      </c>
      <c r="AR228" s="15" t="n">
        <v>0.7965277777777777</v>
      </c>
      <c r="AS228" s="15" t="n">
        <v>0.7972222222222223</v>
      </c>
      <c r="AT228" s="15" t="n">
        <v>0.7951388888888888</v>
      </c>
      <c r="AU228" s="15" t="n">
        <v>0.7930555555555555</v>
      </c>
      <c r="AV228" s="15" t="n">
        <v>0.7923611111111111</v>
      </c>
      <c r="AW228" s="15" t="n">
        <v>0.7944444444444444</v>
      </c>
      <c r="AX228" s="15" t="n">
        <v>0.7972222222222223</v>
      </c>
    </row>
    <row r="229">
      <c r="A229" s="14" t="n">
        <v>46248</v>
      </c>
      <c r="B229" s="15" t="n">
        <v>0.7770833333333333</v>
      </c>
      <c r="C229" s="15" t="n">
        <v>0.7659722222222223</v>
      </c>
      <c r="D229" s="15" t="n">
        <v>0.7756944444444445</v>
      </c>
      <c r="E229" s="15" t="n">
        <v>0.7736111111111111</v>
      </c>
      <c r="F229" s="15" t="n">
        <v>0.7722222222222223</v>
      </c>
      <c r="G229" s="15" t="n">
        <v>0.7763888888888889</v>
      </c>
      <c r="H229" s="15" t="n">
        <v>0.7736111111111111</v>
      </c>
      <c r="I229" s="15" t="n">
        <v>0.7729166666666667</v>
      </c>
      <c r="J229" s="15" t="n">
        <v>0.7708333333333334</v>
      </c>
      <c r="K229" s="15" t="n">
        <v>0.7729166666666667</v>
      </c>
      <c r="L229" s="15" t="n">
        <v>0.775</v>
      </c>
      <c r="M229" s="15" t="n">
        <v>0.7729166666666667</v>
      </c>
      <c r="N229" s="15" t="n">
        <v>0.7715277777777778</v>
      </c>
      <c r="O229" s="15" t="n">
        <v>0.7722222222222223</v>
      </c>
      <c r="P229" s="15" t="n">
        <v>0.7569444444444444</v>
      </c>
      <c r="Q229" s="15" t="n">
        <v>0.7722222222222223</v>
      </c>
      <c r="R229" s="15" t="n">
        <v>0.7770833333333333</v>
      </c>
      <c r="S229" s="15" t="n">
        <v>0.7805555555555556</v>
      </c>
      <c r="T229" s="15" t="n">
        <v>0.7819444444444444</v>
      </c>
      <c r="U229" s="15" t="n">
        <v>0.7826388888888889</v>
      </c>
      <c r="V229" s="15" t="n">
        <v>0.7756944444444445</v>
      </c>
      <c r="W229" s="15" t="n">
        <v>0.7777777777777778</v>
      </c>
      <c r="X229" s="15" t="n">
        <v>0.7805555555555556</v>
      </c>
      <c r="Y229" s="15" t="n">
        <v>0.7756944444444445</v>
      </c>
      <c r="Z229" s="15" t="n">
        <v>0.7798611111111111</v>
      </c>
      <c r="AA229" s="15" t="n">
        <v>0.7805555555555556</v>
      </c>
      <c r="AB229" s="15" t="n">
        <v>0.7826388888888889</v>
      </c>
      <c r="AC229" s="15" t="n">
        <v>0.7826388888888889</v>
      </c>
      <c r="AD229" s="15" t="n">
        <v>0.7833333333333333</v>
      </c>
      <c r="AE229" s="15" t="n">
        <v>0.7840277777777778</v>
      </c>
      <c r="AF229" s="15" t="n">
        <v>0.7819444444444444</v>
      </c>
      <c r="AG229" s="15" t="n">
        <v>0.7833333333333333</v>
      </c>
      <c r="AH229" s="15" t="n">
        <v>0.7875</v>
      </c>
      <c r="AI229" s="15" t="n">
        <v>0.7909722222222222</v>
      </c>
      <c r="AJ229" s="15" t="n">
        <v>0.7875</v>
      </c>
      <c r="AK229" s="15" t="n">
        <v>0.7909722222222222</v>
      </c>
      <c r="AL229" s="15" t="n">
        <v>0.79375</v>
      </c>
      <c r="AM229" s="15" t="n">
        <v>0.7847222222222222</v>
      </c>
      <c r="AN229" s="15" t="n">
        <v>0.7868055555555555</v>
      </c>
      <c r="AO229" s="15" t="n">
        <v>0.7895833333333333</v>
      </c>
      <c r="AP229" s="15" t="n">
        <v>0.7875</v>
      </c>
      <c r="AQ229" s="15" t="n">
        <v>0.7958333333333333</v>
      </c>
      <c r="AR229" s="15" t="n">
        <v>0.7958333333333333</v>
      </c>
      <c r="AS229" s="15" t="n">
        <v>0.7965277777777777</v>
      </c>
      <c r="AT229" s="15" t="n">
        <v>0.7944444444444444</v>
      </c>
      <c r="AU229" s="15" t="n">
        <v>0.7923611111111111</v>
      </c>
      <c r="AV229" s="15" t="n">
        <v>0.7916666666666666</v>
      </c>
      <c r="AW229" s="15" t="n">
        <v>0.79375</v>
      </c>
      <c r="AX229" s="15" t="n">
        <v>0.7965277777777777</v>
      </c>
    </row>
    <row r="230">
      <c r="A230" s="14" t="n">
        <v>46249</v>
      </c>
      <c r="B230" s="15" t="n">
        <v>0.7763888888888889</v>
      </c>
      <c r="C230" s="15" t="n">
        <v>0.7652777777777777</v>
      </c>
      <c r="D230" s="15" t="n">
        <v>0.775</v>
      </c>
      <c r="E230" s="15" t="n">
        <v>0.7722222222222223</v>
      </c>
      <c r="F230" s="15" t="n">
        <v>0.7715277777777778</v>
      </c>
      <c r="G230" s="15" t="n">
        <v>0.775</v>
      </c>
      <c r="H230" s="15" t="n">
        <v>0.7729166666666667</v>
      </c>
      <c r="I230" s="15" t="n">
        <v>0.7722222222222223</v>
      </c>
      <c r="J230" s="15" t="n">
        <v>0.7701388888888889</v>
      </c>
      <c r="K230" s="15" t="n">
        <v>0.7722222222222223</v>
      </c>
      <c r="L230" s="15" t="n">
        <v>0.7743055555555556</v>
      </c>
      <c r="M230" s="15" t="n">
        <v>0.7722222222222223</v>
      </c>
      <c r="N230" s="15" t="n">
        <v>0.7708333333333334</v>
      </c>
      <c r="O230" s="15" t="n">
        <v>0.7715277777777778</v>
      </c>
      <c r="P230" s="15" t="n">
        <v>0.75625</v>
      </c>
      <c r="Q230" s="15" t="n">
        <v>0.7715277777777778</v>
      </c>
      <c r="R230" s="15" t="n">
        <v>0.7763888888888889</v>
      </c>
      <c r="S230" s="15" t="n">
        <v>0.7798611111111111</v>
      </c>
      <c r="T230" s="15" t="n">
        <v>0.78125</v>
      </c>
      <c r="U230" s="15" t="n">
        <v>0.7819444444444444</v>
      </c>
      <c r="V230" s="15" t="n">
        <v>0.775</v>
      </c>
      <c r="W230" s="15" t="n">
        <v>0.7770833333333333</v>
      </c>
      <c r="X230" s="15" t="n">
        <v>0.7798611111111111</v>
      </c>
      <c r="Y230" s="15" t="n">
        <v>0.7743055555555556</v>
      </c>
      <c r="Z230" s="15" t="n">
        <v>0.7791666666666667</v>
      </c>
      <c r="AA230" s="15" t="n">
        <v>0.7798611111111111</v>
      </c>
      <c r="AB230" s="15" t="n">
        <v>0.7819444444444444</v>
      </c>
      <c r="AC230" s="15" t="n">
        <v>0.7819444444444444</v>
      </c>
      <c r="AD230" s="15" t="n">
        <v>0.7826388888888889</v>
      </c>
      <c r="AE230" s="15" t="n">
        <v>0.7833333333333333</v>
      </c>
      <c r="AF230" s="15" t="n">
        <v>0.78125</v>
      </c>
      <c r="AG230" s="15" t="n">
        <v>0.7826388888888889</v>
      </c>
      <c r="AH230" s="15" t="n">
        <v>0.7868055555555555</v>
      </c>
      <c r="AI230" s="15" t="n">
        <v>0.7902777777777777</v>
      </c>
      <c r="AJ230" s="15" t="n">
        <v>0.7868055555555555</v>
      </c>
      <c r="AK230" s="15" t="n">
        <v>0.7902777777777777</v>
      </c>
      <c r="AL230" s="15" t="n">
        <v>0.7930555555555555</v>
      </c>
      <c r="AM230" s="15" t="n">
        <v>0.7840277777777778</v>
      </c>
      <c r="AN230" s="15" t="n">
        <v>0.7861111111111111</v>
      </c>
      <c r="AO230" s="15" t="n">
        <v>0.7888888888888889</v>
      </c>
      <c r="AP230" s="15" t="n">
        <v>0.7868055555555555</v>
      </c>
      <c r="AQ230" s="15" t="n">
        <v>0.7951388888888888</v>
      </c>
      <c r="AR230" s="15" t="n">
        <v>0.7951388888888888</v>
      </c>
      <c r="AS230" s="15" t="n">
        <v>0.7958333333333333</v>
      </c>
      <c r="AT230" s="15" t="n">
        <v>0.79375</v>
      </c>
      <c r="AU230" s="15" t="n">
        <v>0.7916666666666666</v>
      </c>
      <c r="AV230" s="15" t="n">
        <v>0.7909722222222222</v>
      </c>
      <c r="AW230" s="15" t="n">
        <v>0.7930555555555555</v>
      </c>
      <c r="AX230" s="15" t="n">
        <v>0.7958333333333333</v>
      </c>
    </row>
    <row r="231">
      <c r="A231" s="14" t="n">
        <v>46250</v>
      </c>
      <c r="B231" s="15" t="n">
        <v>0.775</v>
      </c>
      <c r="C231" s="15" t="n">
        <v>0.7638888888888888</v>
      </c>
      <c r="D231" s="15" t="n">
        <v>0.7743055555555556</v>
      </c>
      <c r="E231" s="15" t="n">
        <v>0.7715277777777778</v>
      </c>
      <c r="F231" s="15" t="n">
        <v>0.7708333333333334</v>
      </c>
      <c r="G231" s="15" t="n">
        <v>0.7743055555555556</v>
      </c>
      <c r="H231" s="15" t="n">
        <v>0.7722222222222223</v>
      </c>
      <c r="I231" s="15" t="n">
        <v>0.7708333333333334</v>
      </c>
      <c r="J231" s="15" t="n">
        <v>0.7694444444444445</v>
      </c>
      <c r="K231" s="15" t="n">
        <v>0.7715277777777778</v>
      </c>
      <c r="L231" s="15" t="n">
        <v>0.7736111111111111</v>
      </c>
      <c r="M231" s="15" t="n">
        <v>0.7715277777777778</v>
      </c>
      <c r="N231" s="15" t="n">
        <v>0.7694444444444445</v>
      </c>
      <c r="O231" s="15" t="n">
        <v>0.7708333333333334</v>
      </c>
      <c r="P231" s="15" t="n">
        <v>0.7555555555555555</v>
      </c>
      <c r="Q231" s="15" t="n">
        <v>0.7708333333333334</v>
      </c>
      <c r="R231" s="15" t="n">
        <v>0.775</v>
      </c>
      <c r="S231" s="15" t="n">
        <v>0.7791666666666667</v>
      </c>
      <c r="T231" s="15" t="n">
        <v>0.7805555555555556</v>
      </c>
      <c r="U231" s="15" t="n">
        <v>0.78125</v>
      </c>
      <c r="V231" s="15" t="n">
        <v>0.7743055555555556</v>
      </c>
      <c r="W231" s="15" t="n">
        <v>0.7763888888888889</v>
      </c>
      <c r="X231" s="15" t="n">
        <v>0.7784722222222222</v>
      </c>
      <c r="Y231" s="15" t="n">
        <v>0.7736111111111111</v>
      </c>
      <c r="Z231" s="15" t="n">
        <v>0.7777777777777778</v>
      </c>
      <c r="AA231" s="15" t="n">
        <v>0.7784722222222222</v>
      </c>
      <c r="AB231" s="15" t="n">
        <v>0.7805555555555556</v>
      </c>
      <c r="AC231" s="15" t="n">
        <v>0.78125</v>
      </c>
      <c r="AD231" s="15" t="n">
        <v>0.78125</v>
      </c>
      <c r="AE231" s="15" t="n">
        <v>0.7826388888888889</v>
      </c>
      <c r="AF231" s="15" t="n">
        <v>0.7805555555555556</v>
      </c>
      <c r="AG231" s="15" t="n">
        <v>0.7819444444444444</v>
      </c>
      <c r="AH231" s="15" t="n">
        <v>0.7861111111111111</v>
      </c>
      <c r="AI231" s="15" t="n">
        <v>0.7888888888888889</v>
      </c>
      <c r="AJ231" s="15" t="n">
        <v>0.7861111111111111</v>
      </c>
      <c r="AK231" s="15" t="n">
        <v>0.7895833333333333</v>
      </c>
      <c r="AL231" s="15" t="n">
        <v>0.7923611111111111</v>
      </c>
      <c r="AM231" s="15" t="n">
        <v>0.7833333333333333</v>
      </c>
      <c r="AN231" s="15" t="n">
        <v>0.7854166666666667</v>
      </c>
      <c r="AO231" s="15" t="n">
        <v>0.7881944444444444</v>
      </c>
      <c r="AP231" s="15" t="n">
        <v>0.7861111111111111</v>
      </c>
      <c r="AQ231" s="15" t="n">
        <v>0.7944444444444444</v>
      </c>
      <c r="AR231" s="15" t="n">
        <v>0.7944444444444444</v>
      </c>
      <c r="AS231" s="15" t="n">
        <v>0.7951388888888888</v>
      </c>
      <c r="AT231" s="15" t="n">
        <v>0.7930555555555555</v>
      </c>
      <c r="AU231" s="15" t="n">
        <v>0.7909722222222222</v>
      </c>
      <c r="AV231" s="15" t="n">
        <v>0.7902777777777777</v>
      </c>
      <c r="AW231" s="15" t="n">
        <v>0.7923611111111111</v>
      </c>
      <c r="AX231" s="15" t="n">
        <v>0.7951388888888888</v>
      </c>
    </row>
    <row r="232">
      <c r="A232" s="14" t="n">
        <v>46251</v>
      </c>
      <c r="B232" s="15" t="n">
        <v>0.7743055555555556</v>
      </c>
      <c r="C232" s="15" t="n">
        <v>0.7625</v>
      </c>
      <c r="D232" s="15" t="n">
        <v>0.7729166666666667</v>
      </c>
      <c r="E232" s="15" t="n">
        <v>0.7708333333333334</v>
      </c>
      <c r="F232" s="15" t="n">
        <v>0.7694444444444445</v>
      </c>
      <c r="G232" s="15" t="n">
        <v>0.7736111111111111</v>
      </c>
      <c r="H232" s="15" t="n">
        <v>0.7708333333333334</v>
      </c>
      <c r="I232" s="15" t="n">
        <v>0.7701388888888889</v>
      </c>
      <c r="J232" s="15" t="n">
        <v>0.76875</v>
      </c>
      <c r="K232" s="15" t="n">
        <v>0.7708333333333334</v>
      </c>
      <c r="L232" s="15" t="n">
        <v>0.7729166666666667</v>
      </c>
      <c r="M232" s="15" t="n">
        <v>0.7701388888888889</v>
      </c>
      <c r="N232" s="15" t="n">
        <v>0.76875</v>
      </c>
      <c r="O232" s="15" t="n">
        <v>0.7701388888888889</v>
      </c>
      <c r="P232" s="15" t="n">
        <v>0.7548611111111111</v>
      </c>
      <c r="Q232" s="15" t="n">
        <v>0.7701388888888889</v>
      </c>
      <c r="R232" s="15" t="n">
        <v>0.7743055555555556</v>
      </c>
      <c r="S232" s="15" t="n">
        <v>0.7777777777777778</v>
      </c>
      <c r="T232" s="15" t="n">
        <v>0.7791666666666667</v>
      </c>
      <c r="U232" s="15" t="n">
        <v>0.7798611111111111</v>
      </c>
      <c r="V232" s="15" t="n">
        <v>0.7729166666666667</v>
      </c>
      <c r="W232" s="15" t="n">
        <v>0.775</v>
      </c>
      <c r="X232" s="15" t="n">
        <v>0.7777777777777778</v>
      </c>
      <c r="Y232" s="15" t="n">
        <v>0.7729166666666667</v>
      </c>
      <c r="Z232" s="15" t="n">
        <v>0.7770833333333333</v>
      </c>
      <c r="AA232" s="15" t="n">
        <v>0.7777777777777778</v>
      </c>
      <c r="AB232" s="15" t="n">
        <v>0.7798611111111111</v>
      </c>
      <c r="AC232" s="15" t="n">
        <v>0.7805555555555556</v>
      </c>
      <c r="AD232" s="15" t="n">
        <v>0.7805555555555556</v>
      </c>
      <c r="AE232" s="15" t="n">
        <v>0.78125</v>
      </c>
      <c r="AF232" s="15" t="n">
        <v>0.7798611111111111</v>
      </c>
      <c r="AG232" s="15" t="n">
        <v>0.78125</v>
      </c>
      <c r="AH232" s="15" t="n">
        <v>0.7847222222222222</v>
      </c>
      <c r="AI232" s="15" t="n">
        <v>0.7881944444444444</v>
      </c>
      <c r="AJ232" s="15" t="n">
        <v>0.7847222222222222</v>
      </c>
      <c r="AK232" s="15" t="n">
        <v>0.7888888888888889</v>
      </c>
      <c r="AL232" s="15" t="n">
        <v>0.7916666666666666</v>
      </c>
      <c r="AM232" s="15" t="n">
        <v>0.7826388888888889</v>
      </c>
      <c r="AN232" s="15" t="n">
        <v>0.7847222222222222</v>
      </c>
      <c r="AO232" s="15" t="n">
        <v>0.7875</v>
      </c>
      <c r="AP232" s="15" t="n">
        <v>0.7847222222222222</v>
      </c>
      <c r="AQ232" s="15" t="n">
        <v>0.79375</v>
      </c>
      <c r="AR232" s="15" t="n">
        <v>0.79375</v>
      </c>
      <c r="AS232" s="15" t="n">
        <v>0.7944444444444444</v>
      </c>
      <c r="AT232" s="15" t="n">
        <v>0.7923611111111111</v>
      </c>
      <c r="AU232" s="15" t="n">
        <v>0.7902777777777777</v>
      </c>
      <c r="AV232" s="15" t="n">
        <v>0.7895833333333333</v>
      </c>
      <c r="AW232" s="15" t="n">
        <v>0.7916666666666666</v>
      </c>
      <c r="AX232" s="15" t="n">
        <v>0.7944444444444444</v>
      </c>
    </row>
    <row r="233">
      <c r="A233" s="14" t="n">
        <v>46252</v>
      </c>
      <c r="B233" s="15" t="n">
        <v>0.7729166666666667</v>
      </c>
      <c r="C233" s="15" t="n">
        <v>0.7618055555555555</v>
      </c>
      <c r="D233" s="15" t="n">
        <v>0.7722222222222223</v>
      </c>
      <c r="E233" s="15" t="n">
        <v>0.7694444444444445</v>
      </c>
      <c r="F233" s="15" t="n">
        <v>0.76875</v>
      </c>
      <c r="G233" s="15" t="n">
        <v>0.7722222222222223</v>
      </c>
      <c r="H233" s="15" t="n">
        <v>0.7701388888888889</v>
      </c>
      <c r="I233" s="15" t="n">
        <v>0.7694444444444445</v>
      </c>
      <c r="J233" s="15" t="n">
        <v>0.7680555555555556</v>
      </c>
      <c r="K233" s="15" t="n">
        <v>0.7694444444444445</v>
      </c>
      <c r="L233" s="15" t="n">
        <v>0.7715277777777778</v>
      </c>
      <c r="M233" s="15" t="n">
        <v>0.7694444444444445</v>
      </c>
      <c r="N233" s="15" t="n">
        <v>0.7680555555555556</v>
      </c>
      <c r="O233" s="15" t="n">
        <v>0.7694444444444445</v>
      </c>
      <c r="P233" s="15" t="n">
        <v>0.7541666666666667</v>
      </c>
      <c r="Q233" s="15" t="n">
        <v>0.7694444444444445</v>
      </c>
      <c r="R233" s="15" t="n">
        <v>0.7736111111111111</v>
      </c>
      <c r="S233" s="15" t="n">
        <v>0.7770833333333333</v>
      </c>
      <c r="T233" s="15" t="n">
        <v>0.7784722222222222</v>
      </c>
      <c r="U233" s="15" t="n">
        <v>0.7791666666666667</v>
      </c>
      <c r="V233" s="15" t="n">
        <v>0.7722222222222223</v>
      </c>
      <c r="W233" s="15" t="n">
        <v>0.7743055555555556</v>
      </c>
      <c r="X233" s="15" t="n">
        <v>0.7770833333333333</v>
      </c>
      <c r="Y233" s="15" t="n">
        <v>0.7722222222222223</v>
      </c>
      <c r="Z233" s="15" t="n">
        <v>0.7763888888888889</v>
      </c>
      <c r="AA233" s="15" t="n">
        <v>0.7770833333333333</v>
      </c>
      <c r="AB233" s="15" t="n">
        <v>0.7791666666666667</v>
      </c>
      <c r="AC233" s="15" t="n">
        <v>0.7798611111111111</v>
      </c>
      <c r="AD233" s="15" t="n">
        <v>0.7798611111111111</v>
      </c>
      <c r="AE233" s="15" t="n">
        <v>0.7805555555555556</v>
      </c>
      <c r="AF233" s="15" t="n">
        <v>0.7791666666666667</v>
      </c>
      <c r="AG233" s="15" t="n">
        <v>0.7805555555555556</v>
      </c>
      <c r="AH233" s="15" t="n">
        <v>0.7840277777777778</v>
      </c>
      <c r="AI233" s="15" t="n">
        <v>0.7875</v>
      </c>
      <c r="AJ233" s="15" t="n">
        <v>0.7840277777777778</v>
      </c>
      <c r="AK233" s="15" t="n">
        <v>0.7881944444444444</v>
      </c>
      <c r="AL233" s="15" t="n">
        <v>0.7902777777777777</v>
      </c>
      <c r="AM233" s="15" t="n">
        <v>0.7819444444444444</v>
      </c>
      <c r="AN233" s="15" t="n">
        <v>0.7833333333333333</v>
      </c>
      <c r="AO233" s="15" t="n">
        <v>0.7868055555555555</v>
      </c>
      <c r="AP233" s="15" t="n">
        <v>0.7840277777777778</v>
      </c>
      <c r="AQ233" s="15" t="n">
        <v>0.7930555555555555</v>
      </c>
      <c r="AR233" s="15" t="n">
        <v>0.7930555555555555</v>
      </c>
      <c r="AS233" s="15" t="n">
        <v>0.79375</v>
      </c>
      <c r="AT233" s="15" t="n">
        <v>0.7916666666666666</v>
      </c>
      <c r="AU233" s="15" t="n">
        <v>0.7895833333333333</v>
      </c>
      <c r="AV233" s="15" t="n">
        <v>0.7881944444444444</v>
      </c>
      <c r="AW233" s="15" t="n">
        <v>0.7909722222222222</v>
      </c>
      <c r="AX233" s="15" t="n">
        <v>0.79375</v>
      </c>
    </row>
    <row r="234">
      <c r="A234" s="14" t="n">
        <v>46253</v>
      </c>
      <c r="B234" s="15" t="n">
        <v>0.7722222222222223</v>
      </c>
      <c r="C234" s="15" t="n">
        <v>0.7604166666666666</v>
      </c>
      <c r="D234" s="15" t="n">
        <v>0.7708333333333334</v>
      </c>
      <c r="E234" s="15" t="n">
        <v>0.76875</v>
      </c>
      <c r="F234" s="15" t="n">
        <v>0.7680555555555556</v>
      </c>
      <c r="G234" s="15" t="n">
        <v>0.7715277777777778</v>
      </c>
      <c r="H234" s="15" t="n">
        <v>0.7694444444444445</v>
      </c>
      <c r="I234" s="15" t="n">
        <v>0.7680555555555556</v>
      </c>
      <c r="J234" s="15" t="n">
        <v>0.7666666666666667</v>
      </c>
      <c r="K234" s="15" t="n">
        <v>0.76875</v>
      </c>
      <c r="L234" s="15" t="n">
        <v>0.7708333333333334</v>
      </c>
      <c r="M234" s="15" t="n">
        <v>0.76875</v>
      </c>
      <c r="N234" s="15" t="n">
        <v>0.7673611111111112</v>
      </c>
      <c r="O234" s="15" t="n">
        <v>0.7680555555555556</v>
      </c>
      <c r="P234" s="15" t="n">
        <v>0.7534722222222222</v>
      </c>
      <c r="Q234" s="15" t="n">
        <v>0.7680555555555556</v>
      </c>
      <c r="R234" s="15" t="n">
        <v>0.7722222222222223</v>
      </c>
      <c r="S234" s="15" t="n">
        <v>0.7763888888888889</v>
      </c>
      <c r="T234" s="15" t="n">
        <v>0.7777777777777778</v>
      </c>
      <c r="U234" s="15" t="n">
        <v>0.7784722222222222</v>
      </c>
      <c r="V234" s="15" t="n">
        <v>0.7715277777777778</v>
      </c>
      <c r="W234" s="15" t="n">
        <v>0.7736111111111111</v>
      </c>
      <c r="X234" s="15" t="n">
        <v>0.7763888888888889</v>
      </c>
      <c r="Y234" s="15" t="n">
        <v>0.7715277777777778</v>
      </c>
      <c r="Z234" s="15" t="n">
        <v>0.7756944444444445</v>
      </c>
      <c r="AA234" s="15" t="n">
        <v>0.7763888888888889</v>
      </c>
      <c r="AB234" s="15" t="n">
        <v>0.7784722222222222</v>
      </c>
      <c r="AC234" s="15" t="n">
        <v>0.7784722222222222</v>
      </c>
      <c r="AD234" s="15" t="n">
        <v>0.7791666666666667</v>
      </c>
      <c r="AE234" s="15" t="n">
        <v>0.7798611111111111</v>
      </c>
      <c r="AF234" s="15" t="n">
        <v>0.7784722222222222</v>
      </c>
      <c r="AG234" s="15" t="n">
        <v>0.7798611111111111</v>
      </c>
      <c r="AH234" s="15" t="n">
        <v>0.7833333333333333</v>
      </c>
      <c r="AI234" s="15" t="n">
        <v>0.7868055555555555</v>
      </c>
      <c r="AJ234" s="15" t="n">
        <v>0.7833333333333333</v>
      </c>
      <c r="AK234" s="15" t="n">
        <v>0.7875</v>
      </c>
      <c r="AL234" s="15" t="n">
        <v>0.7895833333333333</v>
      </c>
      <c r="AM234" s="15" t="n">
        <v>0.78125</v>
      </c>
      <c r="AN234" s="15" t="n">
        <v>0.7826388888888889</v>
      </c>
      <c r="AO234" s="15" t="n">
        <v>0.7861111111111111</v>
      </c>
      <c r="AP234" s="15" t="n">
        <v>0.7833333333333333</v>
      </c>
      <c r="AQ234" s="15" t="n">
        <v>0.7923611111111111</v>
      </c>
      <c r="AR234" s="15" t="n">
        <v>0.7923611111111111</v>
      </c>
      <c r="AS234" s="15" t="n">
        <v>0.7930555555555555</v>
      </c>
      <c r="AT234" s="15" t="n">
        <v>0.7902777777777777</v>
      </c>
      <c r="AU234" s="15" t="n">
        <v>0.7881944444444444</v>
      </c>
      <c r="AV234" s="15" t="n">
        <v>0.7875</v>
      </c>
      <c r="AW234" s="15" t="n">
        <v>0.7895833333333333</v>
      </c>
      <c r="AX234" s="15" t="n">
        <v>0.7930555555555555</v>
      </c>
    </row>
    <row r="235">
      <c r="A235" s="14" t="n">
        <v>46254</v>
      </c>
      <c r="B235" s="15" t="n">
        <v>0.7708333333333334</v>
      </c>
      <c r="C235" s="15" t="n">
        <v>0.7597222222222222</v>
      </c>
      <c r="D235" s="15" t="n">
        <v>0.7701388888888889</v>
      </c>
      <c r="E235" s="15" t="n">
        <v>0.7673611111111112</v>
      </c>
      <c r="F235" s="15" t="n">
        <v>0.7666666666666667</v>
      </c>
      <c r="G235" s="15" t="n">
        <v>0.7708333333333334</v>
      </c>
      <c r="H235" s="15" t="n">
        <v>0.7680555555555556</v>
      </c>
      <c r="I235" s="15" t="n">
        <v>0.7673611111111112</v>
      </c>
      <c r="J235" s="15" t="n">
        <v>0.7659722222222223</v>
      </c>
      <c r="K235" s="15" t="n">
        <v>0.7680555555555556</v>
      </c>
      <c r="L235" s="15" t="n">
        <v>0.7701388888888889</v>
      </c>
      <c r="M235" s="15" t="n">
        <v>0.7680555555555556</v>
      </c>
      <c r="N235" s="15" t="n">
        <v>0.7659722222222223</v>
      </c>
      <c r="O235" s="15" t="n">
        <v>0.7673611111111112</v>
      </c>
      <c r="P235" s="15" t="n">
        <v>0.7527777777777778</v>
      </c>
      <c r="Q235" s="15" t="n">
        <v>0.7673611111111112</v>
      </c>
      <c r="R235" s="15" t="n">
        <v>0.7715277777777778</v>
      </c>
      <c r="S235" s="15" t="n">
        <v>0.7756944444444445</v>
      </c>
      <c r="T235" s="15" t="n">
        <v>0.7770833333333333</v>
      </c>
      <c r="U235" s="15" t="n">
        <v>0.7777777777777778</v>
      </c>
      <c r="V235" s="15" t="n">
        <v>0.7708333333333334</v>
      </c>
      <c r="W235" s="15" t="n">
        <v>0.7729166666666667</v>
      </c>
      <c r="X235" s="15" t="n">
        <v>0.7756944444444445</v>
      </c>
      <c r="Y235" s="15" t="n">
        <v>0.7701388888888889</v>
      </c>
      <c r="Z235" s="15" t="n">
        <v>0.775</v>
      </c>
      <c r="AA235" s="15" t="n">
        <v>0.7756944444444445</v>
      </c>
      <c r="AB235" s="15" t="n">
        <v>0.7777777777777778</v>
      </c>
      <c r="AC235" s="15" t="n">
        <v>0.7777777777777778</v>
      </c>
      <c r="AD235" s="15" t="n">
        <v>0.7784722222222222</v>
      </c>
      <c r="AE235" s="15" t="n">
        <v>0.7791666666666667</v>
      </c>
      <c r="AF235" s="15" t="n">
        <v>0.7770833333333333</v>
      </c>
      <c r="AG235" s="15" t="n">
        <v>0.7784722222222222</v>
      </c>
      <c r="AH235" s="15" t="n">
        <v>0.7826388888888889</v>
      </c>
      <c r="AI235" s="15" t="n">
        <v>0.7861111111111111</v>
      </c>
      <c r="AJ235" s="15" t="n">
        <v>0.7826388888888889</v>
      </c>
      <c r="AK235" s="15" t="n">
        <v>0.7861111111111111</v>
      </c>
      <c r="AL235" s="15" t="n">
        <v>0.7888888888888889</v>
      </c>
      <c r="AM235" s="15" t="n">
        <v>0.7805555555555556</v>
      </c>
      <c r="AN235" s="15" t="n">
        <v>0.7819444444444444</v>
      </c>
      <c r="AO235" s="15" t="n">
        <v>0.7847222222222222</v>
      </c>
      <c r="AP235" s="15" t="n">
        <v>0.7826388888888889</v>
      </c>
      <c r="AQ235" s="15" t="n">
        <v>0.7916666666666666</v>
      </c>
      <c r="AR235" s="15" t="n">
        <v>0.7909722222222222</v>
      </c>
      <c r="AS235" s="15" t="n">
        <v>0.7923611111111111</v>
      </c>
      <c r="AT235" s="15" t="n">
        <v>0.7895833333333333</v>
      </c>
      <c r="AU235" s="15" t="n">
        <v>0.7875</v>
      </c>
      <c r="AV235" s="15" t="n">
        <v>0.7868055555555555</v>
      </c>
      <c r="AW235" s="15" t="n">
        <v>0.7888888888888889</v>
      </c>
      <c r="AX235" s="15" t="n">
        <v>0.7923611111111111</v>
      </c>
    </row>
    <row r="236">
      <c r="A236" s="14" t="n">
        <v>46255</v>
      </c>
      <c r="B236" s="15" t="n">
        <v>0.7701388888888889</v>
      </c>
      <c r="C236" s="15" t="n">
        <v>0.7583333333333333</v>
      </c>
      <c r="D236" s="15" t="n">
        <v>0.76875</v>
      </c>
      <c r="E236" s="15" t="n">
        <v>0.7666666666666667</v>
      </c>
      <c r="F236" s="15" t="n">
        <v>0.7659722222222223</v>
      </c>
      <c r="G236" s="15" t="n">
        <v>0.7694444444444445</v>
      </c>
      <c r="H236" s="15" t="n">
        <v>0.7673611111111112</v>
      </c>
      <c r="I236" s="15" t="n">
        <v>0.7666666666666667</v>
      </c>
      <c r="J236" s="15" t="n">
        <v>0.7652777777777777</v>
      </c>
      <c r="K236" s="15" t="n">
        <v>0.7666666666666667</v>
      </c>
      <c r="L236" s="15" t="n">
        <v>0.76875</v>
      </c>
      <c r="M236" s="15" t="n">
        <v>0.7666666666666667</v>
      </c>
      <c r="N236" s="15" t="n">
        <v>0.7652777777777777</v>
      </c>
      <c r="O236" s="15" t="n">
        <v>0.7666666666666667</v>
      </c>
      <c r="P236" s="15" t="n">
        <v>0.7520833333333333</v>
      </c>
      <c r="Q236" s="15" t="n">
        <v>0.7666666666666667</v>
      </c>
      <c r="R236" s="15" t="n">
        <v>0.7708333333333334</v>
      </c>
      <c r="S236" s="15" t="n">
        <v>0.7743055555555556</v>
      </c>
      <c r="T236" s="15" t="n">
        <v>0.7756944444444445</v>
      </c>
      <c r="U236" s="15" t="n">
        <v>0.7763888888888889</v>
      </c>
      <c r="V236" s="15" t="n">
        <v>0.7694444444444445</v>
      </c>
      <c r="W236" s="15" t="n">
        <v>0.7715277777777778</v>
      </c>
      <c r="X236" s="15" t="n">
        <v>0.7743055555555556</v>
      </c>
      <c r="Y236" s="15" t="n">
        <v>0.7694444444444445</v>
      </c>
      <c r="Z236" s="15" t="n">
        <v>0.7736111111111111</v>
      </c>
      <c r="AA236" s="15" t="n">
        <v>0.7743055555555556</v>
      </c>
      <c r="AB236" s="15" t="n">
        <v>0.7763888888888889</v>
      </c>
      <c r="AC236" s="15" t="n">
        <v>0.7770833333333333</v>
      </c>
      <c r="AD236" s="15" t="n">
        <v>0.7770833333333333</v>
      </c>
      <c r="AE236" s="15" t="n">
        <v>0.7784722222222222</v>
      </c>
      <c r="AF236" s="15" t="n">
        <v>0.7763888888888889</v>
      </c>
      <c r="AG236" s="15" t="n">
        <v>0.7777777777777778</v>
      </c>
      <c r="AH236" s="15" t="n">
        <v>0.7819444444444444</v>
      </c>
      <c r="AI236" s="15" t="n">
        <v>0.7847222222222222</v>
      </c>
      <c r="AJ236" s="15" t="n">
        <v>0.7819444444444444</v>
      </c>
      <c r="AK236" s="15" t="n">
        <v>0.7854166666666667</v>
      </c>
      <c r="AL236" s="15" t="n">
        <v>0.7881944444444444</v>
      </c>
      <c r="AM236" s="15" t="n">
        <v>0.7791666666666667</v>
      </c>
      <c r="AN236" s="15" t="n">
        <v>0.78125</v>
      </c>
      <c r="AO236" s="15" t="n">
        <v>0.7840277777777778</v>
      </c>
      <c r="AP236" s="15" t="n">
        <v>0.7819444444444444</v>
      </c>
      <c r="AQ236" s="15" t="n">
        <v>0.7902777777777777</v>
      </c>
      <c r="AR236" s="15" t="n">
        <v>0.7902777777777777</v>
      </c>
      <c r="AS236" s="15" t="n">
        <v>0.7909722222222222</v>
      </c>
      <c r="AT236" s="15" t="n">
        <v>0.7888888888888889</v>
      </c>
      <c r="AU236" s="15" t="n">
        <v>0.7868055555555555</v>
      </c>
      <c r="AV236" s="15" t="n">
        <v>0.7861111111111111</v>
      </c>
      <c r="AW236" s="15" t="n">
        <v>0.7881944444444444</v>
      </c>
      <c r="AX236" s="15" t="n">
        <v>0.7923611111111111</v>
      </c>
    </row>
    <row r="237">
      <c r="A237" s="14" t="n">
        <v>46256</v>
      </c>
      <c r="B237" s="15" t="n">
        <v>0.76875</v>
      </c>
      <c r="C237" s="15" t="n">
        <v>0.7576388888888889</v>
      </c>
      <c r="D237" s="15" t="n">
        <v>0.7680555555555556</v>
      </c>
      <c r="E237" s="15" t="n">
        <v>0.7659722222222223</v>
      </c>
      <c r="F237" s="15" t="n">
        <v>0.7652777777777777</v>
      </c>
      <c r="G237" s="15" t="n">
        <v>0.76875</v>
      </c>
      <c r="H237" s="15" t="n">
        <v>0.7666666666666667</v>
      </c>
      <c r="I237" s="15" t="n">
        <v>0.7652777777777777</v>
      </c>
      <c r="J237" s="15" t="n">
        <v>0.7638888888888888</v>
      </c>
      <c r="K237" s="15" t="n">
        <v>0.7659722222222223</v>
      </c>
      <c r="L237" s="15" t="n">
        <v>0.7680555555555556</v>
      </c>
      <c r="M237" s="15" t="n">
        <v>0.7659722222222223</v>
      </c>
      <c r="N237" s="15" t="n">
        <v>0.7645833333333333</v>
      </c>
      <c r="O237" s="15" t="n">
        <v>0.7652777777777777</v>
      </c>
      <c r="P237" s="15" t="n">
        <v>0.7513888888888889</v>
      </c>
      <c r="Q237" s="15" t="n">
        <v>0.7659722222222223</v>
      </c>
      <c r="R237" s="15" t="n">
        <v>0.7694444444444445</v>
      </c>
      <c r="S237" s="15" t="n">
        <v>0.7736111111111111</v>
      </c>
      <c r="T237" s="15" t="n">
        <v>0.775</v>
      </c>
      <c r="U237" s="15" t="n">
        <v>0.7756944444444445</v>
      </c>
      <c r="V237" s="15" t="n">
        <v>0.76875</v>
      </c>
      <c r="W237" s="15" t="n">
        <v>0.7708333333333334</v>
      </c>
      <c r="X237" s="15" t="n">
        <v>0.7736111111111111</v>
      </c>
      <c r="Y237" s="15" t="n">
        <v>0.76875</v>
      </c>
      <c r="Z237" s="15" t="n">
        <v>0.7729166666666667</v>
      </c>
      <c r="AA237" s="15" t="n">
        <v>0.7736111111111111</v>
      </c>
      <c r="AB237" s="15" t="n">
        <v>0.7756944444444445</v>
      </c>
      <c r="AC237" s="15" t="n">
        <v>0.7763888888888889</v>
      </c>
      <c r="AD237" s="15" t="n">
        <v>0.7763888888888889</v>
      </c>
      <c r="AE237" s="15" t="n">
        <v>0.7770833333333333</v>
      </c>
      <c r="AF237" s="15" t="n">
        <v>0.7756944444444445</v>
      </c>
      <c r="AG237" s="15" t="n">
        <v>0.7770833333333333</v>
      </c>
      <c r="AH237" s="15" t="n">
        <v>0.7805555555555556</v>
      </c>
      <c r="AI237" s="15" t="n">
        <v>0.7840277777777778</v>
      </c>
      <c r="AJ237" s="15" t="n">
        <v>0.7805555555555556</v>
      </c>
      <c r="AK237" s="15" t="n">
        <v>0.7847222222222222</v>
      </c>
      <c r="AL237" s="15" t="n">
        <v>0.7875</v>
      </c>
      <c r="AM237" s="15" t="n">
        <v>0.7784722222222222</v>
      </c>
      <c r="AN237" s="15" t="n">
        <v>0.7805555555555556</v>
      </c>
      <c r="AO237" s="15" t="n">
        <v>0.7833333333333333</v>
      </c>
      <c r="AP237" s="15" t="n">
        <v>0.78125</v>
      </c>
      <c r="AQ237" s="15" t="n">
        <v>0.7895833333333333</v>
      </c>
      <c r="AR237" s="15" t="n">
        <v>0.7895833333333333</v>
      </c>
      <c r="AS237" s="15" t="n">
        <v>0.7902777777777777</v>
      </c>
      <c r="AT237" s="15" t="n">
        <v>0.7881944444444444</v>
      </c>
      <c r="AU237" s="15" t="n">
        <v>0.7861111111111111</v>
      </c>
      <c r="AV237" s="15" t="n">
        <v>0.7854166666666667</v>
      </c>
      <c r="AW237" s="15" t="n">
        <v>0.7875</v>
      </c>
      <c r="AX237" s="15" t="n">
        <v>0.7916666666666666</v>
      </c>
    </row>
    <row r="238">
      <c r="A238" s="14" t="n">
        <v>46257</v>
      </c>
      <c r="B238" s="15" t="n">
        <v>0.7673611111111112</v>
      </c>
      <c r="C238" s="15" t="n">
        <v>0.75625</v>
      </c>
      <c r="D238" s="15" t="n">
        <v>0.7666666666666667</v>
      </c>
      <c r="E238" s="15" t="n">
        <v>0.7645833333333333</v>
      </c>
      <c r="F238" s="15" t="n">
        <v>0.7638888888888888</v>
      </c>
      <c r="G238" s="15" t="n">
        <v>0.7673611111111112</v>
      </c>
      <c r="H238" s="15" t="n">
        <v>0.7652777777777777</v>
      </c>
      <c r="I238" s="15" t="n">
        <v>0.7645833333333333</v>
      </c>
      <c r="J238" s="15" t="n">
        <v>0.7631944444444444</v>
      </c>
      <c r="K238" s="15" t="n">
        <v>0.7652777777777777</v>
      </c>
      <c r="L238" s="15" t="n">
        <v>0.7673611111111112</v>
      </c>
      <c r="M238" s="15" t="n">
        <v>0.7652777777777777</v>
      </c>
      <c r="N238" s="15" t="n">
        <v>0.7638888888888888</v>
      </c>
      <c r="O238" s="15" t="n">
        <v>0.7645833333333333</v>
      </c>
      <c r="P238" s="15" t="n">
        <v>0.7506944444444444</v>
      </c>
      <c r="Q238" s="15" t="n">
        <v>0.7645833333333333</v>
      </c>
      <c r="R238" s="15" t="n">
        <v>0.76875</v>
      </c>
      <c r="S238" s="15" t="n">
        <v>0.7729166666666667</v>
      </c>
      <c r="T238" s="15" t="n">
        <v>0.7743055555555556</v>
      </c>
      <c r="U238" s="15" t="n">
        <v>0.775</v>
      </c>
      <c r="V238" s="15" t="n">
        <v>0.7680555555555556</v>
      </c>
      <c r="W238" s="15" t="n">
        <v>0.7701388888888889</v>
      </c>
      <c r="X238" s="15" t="n">
        <v>0.7729166666666667</v>
      </c>
      <c r="Y238" s="15" t="n">
        <v>0.7680555555555556</v>
      </c>
      <c r="Z238" s="15" t="n">
        <v>0.7722222222222223</v>
      </c>
      <c r="AA238" s="15" t="n">
        <v>0.7729166666666667</v>
      </c>
      <c r="AB238" s="15" t="n">
        <v>0.775</v>
      </c>
      <c r="AC238" s="15" t="n">
        <v>0.775</v>
      </c>
      <c r="AD238" s="15" t="n">
        <v>0.7756944444444445</v>
      </c>
      <c r="AE238" s="15" t="n">
        <v>0.7763888888888889</v>
      </c>
      <c r="AF238" s="15" t="n">
        <v>0.775</v>
      </c>
      <c r="AG238" s="15" t="n">
        <v>0.7763888888888889</v>
      </c>
      <c r="AH238" s="15" t="n">
        <v>0.7798611111111111</v>
      </c>
      <c r="AI238" s="15" t="n">
        <v>0.7833333333333333</v>
      </c>
      <c r="AJ238" s="15" t="n">
        <v>0.7798611111111111</v>
      </c>
      <c r="AK238" s="15" t="n">
        <v>0.7840277777777778</v>
      </c>
      <c r="AL238" s="15" t="n">
        <v>0.7861111111111111</v>
      </c>
      <c r="AM238" s="15" t="n">
        <v>0.7777777777777778</v>
      </c>
      <c r="AN238" s="15" t="n">
        <v>0.7791666666666667</v>
      </c>
      <c r="AO238" s="15" t="n">
        <v>0.7826388888888889</v>
      </c>
      <c r="AP238" s="15" t="n">
        <v>0.7798611111111111</v>
      </c>
      <c r="AQ238" s="15" t="n">
        <v>0.7888888888888889</v>
      </c>
      <c r="AR238" s="15" t="n">
        <v>0.7888888888888889</v>
      </c>
      <c r="AS238" s="15" t="n">
        <v>0.7895833333333333</v>
      </c>
      <c r="AT238" s="15" t="n">
        <v>0.7875</v>
      </c>
      <c r="AU238" s="15" t="n">
        <v>0.7854166666666667</v>
      </c>
      <c r="AV238" s="15" t="n">
        <v>0.7847222222222222</v>
      </c>
      <c r="AW238" s="15" t="n">
        <v>0.7868055555555555</v>
      </c>
      <c r="AX238" s="15" t="n">
        <v>0.7909722222222222</v>
      </c>
    </row>
    <row r="239">
      <c r="A239" s="14" t="n">
        <v>46258</v>
      </c>
      <c r="B239" s="15" t="n">
        <v>0.7666666666666667</v>
      </c>
      <c r="C239" s="15" t="n">
        <v>0.7548611111111111</v>
      </c>
      <c r="D239" s="15" t="n">
        <v>0.7659722222222223</v>
      </c>
      <c r="E239" s="15" t="n">
        <v>0.7638888888888888</v>
      </c>
      <c r="F239" s="15" t="n">
        <v>0.7631944444444444</v>
      </c>
      <c r="G239" s="15" t="n">
        <v>0.7666666666666667</v>
      </c>
      <c r="H239" s="15" t="n">
        <v>0.7645833333333333</v>
      </c>
      <c r="I239" s="15" t="n">
        <v>0.7638888888888888</v>
      </c>
      <c r="J239" s="15" t="n">
        <v>0.7625</v>
      </c>
      <c r="K239" s="15" t="n">
        <v>0.7638888888888888</v>
      </c>
      <c r="L239" s="15" t="n">
        <v>0.7666666666666667</v>
      </c>
      <c r="M239" s="15" t="n">
        <v>0.7645833333333333</v>
      </c>
      <c r="N239" s="15" t="n">
        <v>0.7625</v>
      </c>
      <c r="O239" s="15" t="n">
        <v>0.7638888888888888</v>
      </c>
      <c r="P239" s="15" t="n">
        <v>0.75</v>
      </c>
      <c r="Q239" s="15" t="n">
        <v>0.7638888888888888</v>
      </c>
      <c r="R239" s="15" t="n">
        <v>0.7680555555555556</v>
      </c>
      <c r="S239" s="15" t="n">
        <v>0.7715277777777778</v>
      </c>
      <c r="T239" s="15" t="n">
        <v>0.7729166666666667</v>
      </c>
      <c r="U239" s="15" t="n">
        <v>0.7743055555555556</v>
      </c>
      <c r="V239" s="15" t="n">
        <v>0.7673611111111112</v>
      </c>
      <c r="W239" s="15" t="n">
        <v>0.76875</v>
      </c>
      <c r="X239" s="15" t="n">
        <v>0.7715277777777778</v>
      </c>
      <c r="Y239" s="15" t="n">
        <v>0.7666666666666667</v>
      </c>
      <c r="Z239" s="15" t="n">
        <v>0.7715277777777778</v>
      </c>
      <c r="AA239" s="15" t="n">
        <v>0.7722222222222223</v>
      </c>
      <c r="AB239" s="15" t="n">
        <v>0.7743055555555556</v>
      </c>
      <c r="AC239" s="15" t="n">
        <v>0.7743055555555556</v>
      </c>
      <c r="AD239" s="15" t="n">
        <v>0.775</v>
      </c>
      <c r="AE239" s="15" t="n">
        <v>0.7756944444444445</v>
      </c>
      <c r="AF239" s="15" t="n">
        <v>0.7736111111111111</v>
      </c>
      <c r="AG239" s="15" t="n">
        <v>0.775</v>
      </c>
      <c r="AH239" s="15" t="n">
        <v>0.7791666666666667</v>
      </c>
      <c r="AI239" s="15" t="n">
        <v>0.7819444444444444</v>
      </c>
      <c r="AJ239" s="15" t="n">
        <v>0.7791666666666667</v>
      </c>
      <c r="AK239" s="15" t="n">
        <v>0.7826388888888889</v>
      </c>
      <c r="AL239" s="15" t="n">
        <v>0.7854166666666667</v>
      </c>
      <c r="AM239" s="15" t="n">
        <v>0.7770833333333333</v>
      </c>
      <c r="AN239" s="15" t="n">
        <v>0.7784722222222222</v>
      </c>
      <c r="AO239" s="15" t="n">
        <v>0.7819444444444444</v>
      </c>
      <c r="AP239" s="15" t="n">
        <v>0.7791666666666667</v>
      </c>
      <c r="AQ239" s="15" t="n">
        <v>0.7881944444444444</v>
      </c>
      <c r="AR239" s="15" t="n">
        <v>0.7881944444444444</v>
      </c>
      <c r="AS239" s="15" t="n">
        <v>0.7888888888888889</v>
      </c>
      <c r="AT239" s="15" t="n">
        <v>0.7868055555555555</v>
      </c>
      <c r="AU239" s="15" t="n">
        <v>0.7840277777777778</v>
      </c>
      <c r="AV239" s="15" t="n">
        <v>0.7840277777777778</v>
      </c>
      <c r="AW239" s="15" t="n">
        <v>0.7861111111111111</v>
      </c>
      <c r="AX239" s="15" t="n">
        <v>0.7902777777777777</v>
      </c>
    </row>
    <row r="240">
      <c r="A240" s="14" t="n">
        <v>46259</v>
      </c>
      <c r="B240" s="15" t="n">
        <v>0.7652777777777777</v>
      </c>
      <c r="C240" s="15" t="n">
        <v>0.7541666666666667</v>
      </c>
      <c r="D240" s="15" t="n">
        <v>0.7645833333333333</v>
      </c>
      <c r="E240" s="15" t="n">
        <v>0.7625</v>
      </c>
      <c r="F240" s="15" t="n">
        <v>0.7618055555555555</v>
      </c>
      <c r="G240" s="15" t="n">
        <v>0.7652777777777777</v>
      </c>
      <c r="H240" s="15" t="n">
        <v>0.7631944444444444</v>
      </c>
      <c r="I240" s="15" t="n">
        <v>0.7625</v>
      </c>
      <c r="J240" s="15" t="n">
        <v>0.7611111111111111</v>
      </c>
      <c r="K240" s="15" t="n">
        <v>0.7631944444444444</v>
      </c>
      <c r="L240" s="15" t="n">
        <v>0.7652777777777777</v>
      </c>
      <c r="M240" s="15" t="n">
        <v>0.7631944444444444</v>
      </c>
      <c r="N240" s="15" t="n">
        <v>0.7618055555555555</v>
      </c>
      <c r="O240" s="15" t="n">
        <v>0.7631944444444444</v>
      </c>
      <c r="P240" s="15" t="n">
        <v>0.7493055555555556</v>
      </c>
      <c r="Q240" s="15" t="n">
        <v>0.7631944444444444</v>
      </c>
      <c r="R240" s="15" t="n">
        <v>0.7666666666666667</v>
      </c>
      <c r="S240" s="15" t="n">
        <v>0.7708333333333334</v>
      </c>
      <c r="T240" s="15" t="n">
        <v>0.7722222222222223</v>
      </c>
      <c r="U240" s="15" t="n">
        <v>0.7729166666666667</v>
      </c>
      <c r="V240" s="15" t="n">
        <v>0.7659722222222223</v>
      </c>
      <c r="W240" s="15" t="n">
        <v>0.7680555555555556</v>
      </c>
      <c r="X240" s="15" t="n">
        <v>0.7708333333333334</v>
      </c>
      <c r="Y240" s="15" t="n">
        <v>0.7659722222222223</v>
      </c>
      <c r="Z240" s="15" t="n">
        <v>0.7701388888888889</v>
      </c>
      <c r="AA240" s="15" t="n">
        <v>0.7708333333333334</v>
      </c>
      <c r="AB240" s="15" t="n">
        <v>0.7729166666666667</v>
      </c>
      <c r="AC240" s="15" t="n">
        <v>0.7736111111111111</v>
      </c>
      <c r="AD240" s="15" t="n">
        <v>0.7736111111111111</v>
      </c>
      <c r="AE240" s="15" t="n">
        <v>0.775</v>
      </c>
      <c r="AF240" s="15" t="n">
        <v>0.7729166666666667</v>
      </c>
      <c r="AG240" s="15" t="n">
        <v>0.7743055555555556</v>
      </c>
      <c r="AH240" s="15" t="n">
        <v>0.7777777777777778</v>
      </c>
      <c r="AI240" s="15" t="n">
        <v>0.78125</v>
      </c>
      <c r="AJ240" s="15" t="n">
        <v>0.7784722222222222</v>
      </c>
      <c r="AK240" s="15" t="n">
        <v>0.7819444444444444</v>
      </c>
      <c r="AL240" s="15" t="n">
        <v>0.7847222222222222</v>
      </c>
      <c r="AM240" s="15" t="n">
        <v>0.7756944444444445</v>
      </c>
      <c r="AN240" s="15" t="n">
        <v>0.7777777777777778</v>
      </c>
      <c r="AO240" s="15" t="n">
        <v>0.7805555555555556</v>
      </c>
      <c r="AP240" s="15" t="n">
        <v>0.7784722222222222</v>
      </c>
      <c r="AQ240" s="15" t="n">
        <v>0.7868055555555555</v>
      </c>
      <c r="AR240" s="15" t="n">
        <v>0.7875</v>
      </c>
      <c r="AS240" s="15" t="n">
        <v>0.7881944444444444</v>
      </c>
      <c r="AT240" s="15" t="n">
        <v>0.7854166666666667</v>
      </c>
      <c r="AU240" s="15" t="n">
        <v>0.7833333333333333</v>
      </c>
      <c r="AV240" s="15" t="n">
        <v>0.7833333333333333</v>
      </c>
      <c r="AW240" s="15" t="n">
        <v>0.7854166666666667</v>
      </c>
      <c r="AX240" s="15" t="n">
        <v>0.7895833333333333</v>
      </c>
    </row>
    <row r="241">
      <c r="A241" s="14" t="n">
        <v>46260</v>
      </c>
      <c r="B241" s="15" t="n">
        <v>0.7645833333333333</v>
      </c>
      <c r="C241" s="15" t="n">
        <v>0.7527777777777778</v>
      </c>
      <c r="D241" s="15" t="n">
        <v>0.7638888888888888</v>
      </c>
      <c r="E241" s="15" t="n">
        <v>0.7618055555555555</v>
      </c>
      <c r="F241" s="15" t="n">
        <v>0.7611111111111111</v>
      </c>
      <c r="G241" s="15" t="n">
        <v>0.7645833333333333</v>
      </c>
      <c r="H241" s="15" t="n">
        <v>0.7625</v>
      </c>
      <c r="I241" s="15" t="n">
        <v>0.7618055555555555</v>
      </c>
      <c r="J241" s="15" t="n">
        <v>0.7604166666666666</v>
      </c>
      <c r="K241" s="15" t="n">
        <v>0.7625</v>
      </c>
      <c r="L241" s="15" t="n">
        <v>0.7645833333333333</v>
      </c>
      <c r="M241" s="15" t="n">
        <v>0.7625</v>
      </c>
      <c r="N241" s="15" t="n">
        <v>0.7611111111111111</v>
      </c>
      <c r="O241" s="15" t="n">
        <v>0.7618055555555555</v>
      </c>
      <c r="P241" s="15" t="n">
        <v>0.7486111111111111</v>
      </c>
      <c r="Q241" s="15" t="n">
        <v>0.7618055555555555</v>
      </c>
      <c r="R241" s="15" t="n">
        <v>0.7659722222222223</v>
      </c>
      <c r="S241" s="15" t="n">
        <v>0.7701388888888889</v>
      </c>
      <c r="T241" s="15" t="n">
        <v>0.7715277777777778</v>
      </c>
      <c r="U241" s="15" t="n">
        <v>0.7722222222222223</v>
      </c>
      <c r="V241" s="15" t="n">
        <v>0.7652777777777777</v>
      </c>
      <c r="W241" s="15" t="n">
        <v>0.7673611111111112</v>
      </c>
      <c r="X241" s="15" t="n">
        <v>0.7701388888888889</v>
      </c>
      <c r="Y241" s="15" t="n">
        <v>0.7652777777777777</v>
      </c>
      <c r="Z241" s="15" t="n">
        <v>0.7694444444444445</v>
      </c>
      <c r="AA241" s="15" t="n">
        <v>0.7701388888888889</v>
      </c>
      <c r="AB241" s="15" t="n">
        <v>0.7722222222222223</v>
      </c>
      <c r="AC241" s="15" t="n">
        <v>0.7722222222222223</v>
      </c>
      <c r="AD241" s="15" t="n">
        <v>0.7729166666666667</v>
      </c>
      <c r="AE241" s="15" t="n">
        <v>0.7736111111111111</v>
      </c>
      <c r="AF241" s="15" t="n">
        <v>0.7722222222222223</v>
      </c>
      <c r="AG241" s="15" t="n">
        <v>0.7736111111111111</v>
      </c>
      <c r="AH241" s="15" t="n">
        <v>0.7770833333333333</v>
      </c>
      <c r="AI241" s="15" t="n">
        <v>0.7805555555555556</v>
      </c>
      <c r="AJ241" s="15" t="n">
        <v>0.7770833333333333</v>
      </c>
      <c r="AK241" s="15" t="n">
        <v>0.78125</v>
      </c>
      <c r="AL241" s="15" t="n">
        <v>0.7840277777777778</v>
      </c>
      <c r="AM241" s="15" t="n">
        <v>0.775</v>
      </c>
      <c r="AN241" s="15" t="n">
        <v>0.7770833333333333</v>
      </c>
      <c r="AO241" s="15" t="n">
        <v>0.7798611111111111</v>
      </c>
      <c r="AP241" s="15" t="n">
        <v>0.7777777777777778</v>
      </c>
      <c r="AQ241" s="15" t="n">
        <v>0.7861111111111111</v>
      </c>
      <c r="AR241" s="15" t="n">
        <v>0.7861111111111111</v>
      </c>
      <c r="AS241" s="15" t="n">
        <v>0.7868055555555555</v>
      </c>
      <c r="AT241" s="15" t="n">
        <v>0.7847222222222222</v>
      </c>
      <c r="AU241" s="15" t="n">
        <v>0.7826388888888889</v>
      </c>
      <c r="AV241" s="15" t="n">
        <v>0.7819444444444444</v>
      </c>
      <c r="AW241" s="15" t="n">
        <v>0.7840277777777778</v>
      </c>
      <c r="AX241" s="15" t="n">
        <v>0.7888888888888889</v>
      </c>
    </row>
    <row r="242">
      <c r="A242" s="14" t="n">
        <v>46261</v>
      </c>
      <c r="B242" s="15" t="n">
        <v>0.7631944444444444</v>
      </c>
      <c r="C242" s="15" t="n">
        <v>0.7513888888888889</v>
      </c>
      <c r="D242" s="15" t="n">
        <v>0.7625</v>
      </c>
      <c r="E242" s="15" t="n">
        <v>0.7604166666666666</v>
      </c>
      <c r="F242" s="15" t="n">
        <v>0.7597222222222222</v>
      </c>
      <c r="G242" s="15" t="n">
        <v>0.7631944444444444</v>
      </c>
      <c r="H242" s="15" t="n">
        <v>0.7618055555555555</v>
      </c>
      <c r="I242" s="15" t="n">
        <v>0.7604166666666666</v>
      </c>
      <c r="J242" s="15" t="n">
        <v>0.7597222222222222</v>
      </c>
      <c r="K242" s="15" t="n">
        <v>0.7611111111111111</v>
      </c>
      <c r="L242" s="15" t="n">
        <v>0.7631944444444444</v>
      </c>
      <c r="M242" s="15" t="n">
        <v>0.7618055555555555</v>
      </c>
      <c r="N242" s="15" t="n">
        <v>0.7597222222222222</v>
      </c>
      <c r="O242" s="15" t="n">
        <v>0.7611111111111111</v>
      </c>
      <c r="P242" s="15" t="n">
        <v>0.7479166666666667</v>
      </c>
      <c r="Q242" s="15" t="n">
        <v>0.7611111111111111</v>
      </c>
      <c r="R242" s="15" t="n">
        <v>0.7645833333333333</v>
      </c>
      <c r="S242" s="15" t="n">
        <v>0.76875</v>
      </c>
      <c r="T242" s="15" t="n">
        <v>0.7701388888888889</v>
      </c>
      <c r="U242" s="15" t="n">
        <v>0.7708333333333334</v>
      </c>
      <c r="V242" s="15" t="n">
        <v>0.7645833333333333</v>
      </c>
      <c r="W242" s="15" t="n">
        <v>0.7659722222222223</v>
      </c>
      <c r="X242" s="15" t="n">
        <v>0.7694444444444445</v>
      </c>
      <c r="Y242" s="15" t="n">
        <v>0.7645833333333333</v>
      </c>
      <c r="Z242" s="15" t="n">
        <v>0.76875</v>
      </c>
      <c r="AA242" s="15" t="n">
        <v>0.7694444444444445</v>
      </c>
      <c r="AB242" s="15" t="n">
        <v>0.7715277777777778</v>
      </c>
      <c r="AC242" s="15" t="n">
        <v>0.7715277777777778</v>
      </c>
      <c r="AD242" s="15" t="n">
        <v>0.7722222222222223</v>
      </c>
      <c r="AE242" s="15" t="n">
        <v>0.7729166666666667</v>
      </c>
      <c r="AF242" s="15" t="n">
        <v>0.7708333333333334</v>
      </c>
      <c r="AG242" s="15" t="n">
        <v>0.7729166666666667</v>
      </c>
      <c r="AH242" s="15" t="n">
        <v>0.7763888888888889</v>
      </c>
      <c r="AI242" s="15" t="n">
        <v>0.7791666666666667</v>
      </c>
      <c r="AJ242" s="15" t="n">
        <v>0.7763888888888889</v>
      </c>
      <c r="AK242" s="15" t="n">
        <v>0.7805555555555556</v>
      </c>
      <c r="AL242" s="15" t="n">
        <v>0.7826388888888889</v>
      </c>
      <c r="AM242" s="15" t="n">
        <v>0.7743055555555556</v>
      </c>
      <c r="AN242" s="15" t="n">
        <v>0.7756944444444445</v>
      </c>
      <c r="AO242" s="15" t="n">
        <v>0.7791666666666667</v>
      </c>
      <c r="AP242" s="15" t="n">
        <v>0.7763888888888889</v>
      </c>
      <c r="AQ242" s="15" t="n">
        <v>0.7854166666666667</v>
      </c>
      <c r="AR242" s="15" t="n">
        <v>0.7854166666666667</v>
      </c>
      <c r="AS242" s="15" t="n">
        <v>0.7861111111111111</v>
      </c>
      <c r="AT242" s="15" t="n">
        <v>0.7840277777777778</v>
      </c>
      <c r="AU242" s="15" t="n">
        <v>0.7819444444444444</v>
      </c>
      <c r="AV242" s="15" t="n">
        <v>0.78125</v>
      </c>
      <c r="AW242" s="15" t="n">
        <v>0.7833333333333333</v>
      </c>
      <c r="AX242" s="15" t="n">
        <v>0.7881944444444444</v>
      </c>
    </row>
    <row r="243">
      <c r="A243" s="14" t="n">
        <v>46262</v>
      </c>
      <c r="B243" s="15" t="n">
        <v>0.7618055555555555</v>
      </c>
      <c r="C243" s="15" t="n">
        <v>0.7506944444444444</v>
      </c>
      <c r="D243" s="15" t="n">
        <v>0.7618055555555555</v>
      </c>
      <c r="E243" s="15" t="n">
        <v>0.7597222222222222</v>
      </c>
      <c r="F243" s="15" t="n">
        <v>0.7590277777777777</v>
      </c>
      <c r="G243" s="15" t="n">
        <v>0.7625</v>
      </c>
      <c r="H243" s="15" t="n">
        <v>0.7604166666666666</v>
      </c>
      <c r="I243" s="15" t="n">
        <v>0.7597222222222222</v>
      </c>
      <c r="J243" s="15" t="n">
        <v>0.7583333333333333</v>
      </c>
      <c r="K243" s="15" t="n">
        <v>0.7604166666666666</v>
      </c>
      <c r="L243" s="15" t="n">
        <v>0.7625</v>
      </c>
      <c r="M243" s="15" t="n">
        <v>0.7604166666666666</v>
      </c>
      <c r="N243" s="15" t="n">
        <v>0.7590277777777777</v>
      </c>
      <c r="O243" s="15" t="n">
        <v>0.7604166666666666</v>
      </c>
      <c r="P243" s="15" t="n">
        <v>0.7472222222222222</v>
      </c>
      <c r="Q243" s="15" t="n">
        <v>0.7604166666666666</v>
      </c>
      <c r="R243" s="15" t="n">
        <v>0.7638888888888888</v>
      </c>
      <c r="S243" s="15" t="n">
        <v>0.7680555555555556</v>
      </c>
      <c r="T243" s="15" t="n">
        <v>0.7694444444444445</v>
      </c>
      <c r="U243" s="15" t="n">
        <v>0.7701388888888889</v>
      </c>
      <c r="V243" s="15" t="n">
        <v>0.7631944444444444</v>
      </c>
      <c r="W243" s="15" t="n">
        <v>0.7652777777777777</v>
      </c>
      <c r="X243" s="15" t="n">
        <v>0.7680555555555556</v>
      </c>
      <c r="Y243" s="15" t="n">
        <v>0.7631944444444444</v>
      </c>
      <c r="Z243" s="15" t="n">
        <v>0.7673611111111112</v>
      </c>
      <c r="AA243" s="15" t="n">
        <v>0.7680555555555556</v>
      </c>
      <c r="AB243" s="15" t="n">
        <v>0.7701388888888889</v>
      </c>
      <c r="AC243" s="15" t="n">
        <v>0.7708333333333334</v>
      </c>
      <c r="AD243" s="15" t="n">
        <v>0.7715277777777778</v>
      </c>
      <c r="AE243" s="15" t="n">
        <v>0.7722222222222223</v>
      </c>
      <c r="AF243" s="15" t="n">
        <v>0.7701388888888889</v>
      </c>
      <c r="AG243" s="15" t="n">
        <v>0.7715277777777778</v>
      </c>
      <c r="AH243" s="15" t="n">
        <v>0.775</v>
      </c>
      <c r="AI243" s="15" t="n">
        <v>0.7784722222222222</v>
      </c>
      <c r="AJ243" s="15" t="n">
        <v>0.7756944444444445</v>
      </c>
      <c r="AK243" s="15" t="n">
        <v>0.7791666666666667</v>
      </c>
      <c r="AL243" s="15" t="n">
        <v>0.7819444444444444</v>
      </c>
      <c r="AM243" s="15" t="n">
        <v>0.7736111111111111</v>
      </c>
      <c r="AN243" s="15" t="n">
        <v>0.775</v>
      </c>
      <c r="AO243" s="15" t="n">
        <v>0.7784722222222222</v>
      </c>
      <c r="AP243" s="15" t="n">
        <v>0.7756944444444445</v>
      </c>
      <c r="AQ243" s="15" t="n">
        <v>0.7847222222222222</v>
      </c>
      <c r="AR243" s="15" t="n">
        <v>0.7847222222222222</v>
      </c>
      <c r="AS243" s="15" t="n">
        <v>0.7854166666666667</v>
      </c>
      <c r="AT243" s="15" t="n">
        <v>0.7833333333333333</v>
      </c>
      <c r="AU243" s="15" t="n">
        <v>0.7805555555555556</v>
      </c>
      <c r="AV243" s="15" t="n">
        <v>0.7805555555555556</v>
      </c>
      <c r="AW243" s="15" t="n">
        <v>0.7826388888888889</v>
      </c>
      <c r="AX243" s="15" t="n">
        <v>0.7875</v>
      </c>
    </row>
    <row r="244">
      <c r="A244" s="14" t="n">
        <v>46263</v>
      </c>
      <c r="B244" s="15" t="n">
        <v>0.7611111111111111</v>
      </c>
      <c r="C244" s="15" t="n">
        <v>0.7493055555555556</v>
      </c>
      <c r="D244" s="15" t="n">
        <v>0.7604166666666666</v>
      </c>
      <c r="E244" s="15" t="n">
        <v>0.7583333333333333</v>
      </c>
      <c r="F244" s="15" t="n">
        <v>0.7583333333333333</v>
      </c>
      <c r="G244" s="15" t="n">
        <v>0.7611111111111111</v>
      </c>
      <c r="H244" s="15" t="n">
        <v>0.7597222222222222</v>
      </c>
      <c r="I244" s="15" t="n">
        <v>0.7590277777777777</v>
      </c>
      <c r="J244" s="15" t="n">
        <v>0.7576388888888889</v>
      </c>
      <c r="K244" s="15" t="n">
        <v>0.7597222222222222</v>
      </c>
      <c r="L244" s="15" t="n">
        <v>0.7618055555555555</v>
      </c>
      <c r="M244" s="15" t="n">
        <v>0.7597222222222222</v>
      </c>
      <c r="N244" s="15" t="n">
        <v>0.7583333333333333</v>
      </c>
      <c r="O244" s="15" t="n">
        <v>0.7590277777777777</v>
      </c>
      <c r="P244" s="15" t="n">
        <v>0.7465277777777778</v>
      </c>
      <c r="Q244" s="15" t="n">
        <v>0.7590277777777777</v>
      </c>
      <c r="R244" s="15" t="n">
        <v>0.7631944444444444</v>
      </c>
      <c r="S244" s="15" t="n">
        <v>0.7666666666666667</v>
      </c>
      <c r="T244" s="15" t="n">
        <v>0.76875</v>
      </c>
      <c r="U244" s="15" t="n">
        <v>0.7694444444444445</v>
      </c>
      <c r="V244" s="15" t="n">
        <v>0.7625</v>
      </c>
      <c r="W244" s="15" t="n">
        <v>0.7645833333333333</v>
      </c>
      <c r="X244" s="15" t="n">
        <v>0.7673611111111112</v>
      </c>
      <c r="Y244" s="15" t="n">
        <v>0.7625</v>
      </c>
      <c r="Z244" s="15" t="n">
        <v>0.7666666666666667</v>
      </c>
      <c r="AA244" s="15" t="n">
        <v>0.7673611111111112</v>
      </c>
      <c r="AB244" s="15" t="n">
        <v>0.7694444444444445</v>
      </c>
      <c r="AC244" s="15" t="n">
        <v>0.7701388888888889</v>
      </c>
      <c r="AD244" s="15" t="n">
        <v>0.7701388888888889</v>
      </c>
      <c r="AE244" s="15" t="n">
        <v>0.7708333333333334</v>
      </c>
      <c r="AF244" s="15" t="n">
        <v>0.7694444444444445</v>
      </c>
      <c r="AG244" s="15" t="n">
        <v>0.7708333333333334</v>
      </c>
      <c r="AH244" s="15" t="n">
        <v>0.7743055555555556</v>
      </c>
      <c r="AI244" s="15" t="n">
        <v>0.7777777777777778</v>
      </c>
      <c r="AJ244" s="15" t="n">
        <v>0.7743055555555556</v>
      </c>
      <c r="AK244" s="15" t="n">
        <v>0.7784722222222222</v>
      </c>
      <c r="AL244" s="15" t="n">
        <v>0.78125</v>
      </c>
      <c r="AM244" s="15" t="n">
        <v>0.7722222222222223</v>
      </c>
      <c r="AN244" s="15" t="n">
        <v>0.7743055555555556</v>
      </c>
      <c r="AO244" s="15" t="n">
        <v>0.7770833333333333</v>
      </c>
      <c r="AP244" s="15" t="n">
        <v>0.775</v>
      </c>
      <c r="AQ244" s="15" t="n">
        <v>0.7833333333333333</v>
      </c>
      <c r="AR244" s="15" t="n">
        <v>0.7833333333333333</v>
      </c>
      <c r="AS244" s="15" t="n">
        <v>0.7847222222222222</v>
      </c>
      <c r="AT244" s="15" t="n">
        <v>0.7819444444444444</v>
      </c>
      <c r="AU244" s="15" t="n">
        <v>0.7798611111111111</v>
      </c>
      <c r="AV244" s="15" t="n">
        <v>0.7798611111111111</v>
      </c>
      <c r="AW244" s="15" t="n">
        <v>0.7819444444444444</v>
      </c>
      <c r="AX244" s="15" t="n">
        <v>0.7868055555555555</v>
      </c>
    </row>
    <row r="245">
      <c r="A245" s="14" t="n">
        <v>46264</v>
      </c>
      <c r="B245" s="15" t="n">
        <v>0.7597222222222222</v>
      </c>
      <c r="C245" s="15" t="n">
        <v>0.7479166666666667</v>
      </c>
      <c r="D245" s="15" t="n">
        <v>0.7597222222222222</v>
      </c>
      <c r="E245" s="15" t="n">
        <v>0.7576388888888889</v>
      </c>
      <c r="F245" s="15" t="n">
        <v>0.7569444444444444</v>
      </c>
      <c r="G245" s="15" t="n">
        <v>0.7604166666666666</v>
      </c>
      <c r="H245" s="15" t="n">
        <v>0.7583333333333333</v>
      </c>
      <c r="I245" s="15" t="n">
        <v>0.7576388888888889</v>
      </c>
      <c r="J245" s="15" t="n">
        <v>0.7569444444444444</v>
      </c>
      <c r="K245" s="15" t="n">
        <v>0.7583333333333333</v>
      </c>
      <c r="L245" s="15" t="n">
        <v>0.7604166666666666</v>
      </c>
      <c r="M245" s="15" t="n">
        <v>0.7583333333333333</v>
      </c>
      <c r="N245" s="15" t="n">
        <v>0.7569444444444444</v>
      </c>
      <c r="O245" s="15" t="n">
        <v>0.7583333333333333</v>
      </c>
      <c r="P245" s="15" t="n">
        <v>0.7458333333333333</v>
      </c>
      <c r="Q245" s="15" t="n">
        <v>0.7583333333333333</v>
      </c>
      <c r="R245" s="15" t="n">
        <v>0.7618055555555555</v>
      </c>
      <c r="S245" s="15" t="n">
        <v>0.7659722222222223</v>
      </c>
      <c r="T245" s="15" t="n">
        <v>0.7673611111111112</v>
      </c>
      <c r="U245" s="15" t="n">
        <v>0.7680555555555556</v>
      </c>
      <c r="V245" s="15" t="n">
        <v>0.7618055555555555</v>
      </c>
      <c r="W245" s="15" t="n">
        <v>0.7631944444444444</v>
      </c>
      <c r="X245" s="15" t="n">
        <v>0.7659722222222223</v>
      </c>
      <c r="Y245" s="15" t="n">
        <v>0.7618055555555555</v>
      </c>
      <c r="Z245" s="15" t="n">
        <v>0.7659722222222223</v>
      </c>
      <c r="AA245" s="15" t="n">
        <v>0.7666666666666667</v>
      </c>
      <c r="AB245" s="15" t="n">
        <v>0.76875</v>
      </c>
      <c r="AC245" s="15" t="n">
        <v>0.76875</v>
      </c>
      <c r="AD245" s="15" t="n">
        <v>0.7694444444444445</v>
      </c>
      <c r="AE245" s="15" t="n">
        <v>0.7701388888888889</v>
      </c>
      <c r="AF245" s="15" t="n">
        <v>0.7680555555555556</v>
      </c>
      <c r="AG245" s="15" t="n">
        <v>0.7701388888888889</v>
      </c>
      <c r="AH245" s="15" t="n">
        <v>0.7736111111111111</v>
      </c>
      <c r="AI245" s="15" t="n">
        <v>0.7763888888888889</v>
      </c>
      <c r="AJ245" s="15" t="n">
        <v>0.7736111111111111</v>
      </c>
      <c r="AK245" s="15" t="n">
        <v>0.7777777777777778</v>
      </c>
      <c r="AL245" s="15" t="n">
        <v>0.7798611111111111</v>
      </c>
      <c r="AM245" s="15" t="n">
        <v>0.7715277777777778</v>
      </c>
      <c r="AN245" s="15" t="n">
        <v>0.7729166666666667</v>
      </c>
      <c r="AO245" s="15" t="n">
        <v>0.7763888888888889</v>
      </c>
      <c r="AP245" s="15" t="n">
        <v>0.7743055555555556</v>
      </c>
      <c r="AQ245" s="15" t="n">
        <v>0.7826388888888889</v>
      </c>
      <c r="AR245" s="15" t="n">
        <v>0.7826388888888889</v>
      </c>
      <c r="AS245" s="15" t="n">
        <v>0.7833333333333333</v>
      </c>
      <c r="AT245" s="15" t="n">
        <v>0.78125</v>
      </c>
      <c r="AU245" s="15" t="n">
        <v>0.7791666666666667</v>
      </c>
      <c r="AV245" s="15" t="n">
        <v>0.7784722222222222</v>
      </c>
      <c r="AW245" s="15" t="n">
        <v>0.78125</v>
      </c>
      <c r="AX245" s="15" t="n">
        <v>0.7861111111111111</v>
      </c>
    </row>
    <row r="246">
      <c r="A246" s="14" t="n">
        <v>46265</v>
      </c>
      <c r="B246" s="15" t="n">
        <v>0.7583333333333333</v>
      </c>
      <c r="C246" s="15" t="n">
        <v>0.7472222222222222</v>
      </c>
      <c r="D246" s="15" t="n">
        <v>0.7583333333333333</v>
      </c>
      <c r="E246" s="15" t="n">
        <v>0.75625</v>
      </c>
      <c r="F246" s="15" t="n">
        <v>0.75625</v>
      </c>
      <c r="G246" s="15" t="n">
        <v>0.7590277777777777</v>
      </c>
      <c r="H246" s="15" t="n">
        <v>0.7576388888888889</v>
      </c>
      <c r="I246" s="15" t="n">
        <v>0.7569444444444444</v>
      </c>
      <c r="J246" s="15" t="n">
        <v>0.7555555555555555</v>
      </c>
      <c r="K246" s="15" t="n">
        <v>0.7576388888888889</v>
      </c>
      <c r="L246" s="15" t="n">
        <v>0.7597222222222222</v>
      </c>
      <c r="M246" s="15" t="n">
        <v>0.7576388888888889</v>
      </c>
      <c r="N246" s="15" t="n">
        <v>0.75625</v>
      </c>
      <c r="O246" s="15" t="n">
        <v>0.7569444444444444</v>
      </c>
      <c r="P246" s="15" t="n">
        <v>0.7451388888888889</v>
      </c>
      <c r="Q246" s="15" t="n">
        <v>0.7576388888888889</v>
      </c>
      <c r="R246" s="15" t="n">
        <v>0.7611111111111111</v>
      </c>
      <c r="S246" s="15" t="n">
        <v>0.7652777777777777</v>
      </c>
      <c r="T246" s="15" t="n">
        <v>0.7666666666666667</v>
      </c>
      <c r="U246" s="15" t="n">
        <v>0.7673611111111112</v>
      </c>
      <c r="V246" s="15" t="n">
        <v>0.7604166666666666</v>
      </c>
      <c r="W246" s="15" t="n">
        <v>0.7625</v>
      </c>
      <c r="X246" s="15" t="n">
        <v>0.7652777777777777</v>
      </c>
      <c r="Y246" s="15" t="n">
        <v>0.7604166666666666</v>
      </c>
      <c r="Z246" s="15" t="n">
        <v>0.7645833333333333</v>
      </c>
      <c r="AA246" s="15" t="n">
        <v>0.7652777777777777</v>
      </c>
      <c r="AB246" s="15" t="n">
        <v>0.7673611111111112</v>
      </c>
      <c r="AC246" s="15" t="n">
        <v>0.7680555555555556</v>
      </c>
      <c r="AD246" s="15" t="n">
        <v>0.76875</v>
      </c>
      <c r="AE246" s="15" t="n">
        <v>0.7694444444444445</v>
      </c>
      <c r="AF246" s="15" t="n">
        <v>0.7673611111111112</v>
      </c>
      <c r="AG246" s="15" t="n">
        <v>0.76875</v>
      </c>
      <c r="AH246" s="15" t="n">
        <v>0.7722222222222223</v>
      </c>
      <c r="AI246" s="15" t="n">
        <v>0.7756944444444445</v>
      </c>
      <c r="AJ246" s="15" t="n">
        <v>0.7729166666666667</v>
      </c>
      <c r="AK246" s="15" t="n">
        <v>0.7763888888888889</v>
      </c>
      <c r="AL246" s="15" t="n">
        <v>0.7791666666666667</v>
      </c>
      <c r="AM246" s="15" t="n">
        <v>0.7708333333333334</v>
      </c>
      <c r="AN246" s="15" t="n">
        <v>0.7722222222222223</v>
      </c>
      <c r="AO246" s="15" t="n">
        <v>0.7756944444444445</v>
      </c>
      <c r="AP246" s="15" t="n">
        <v>0.7729166666666667</v>
      </c>
      <c r="AQ246" s="15" t="n">
        <v>0.7819444444444444</v>
      </c>
      <c r="AR246" s="15" t="n">
        <v>0.7819444444444444</v>
      </c>
      <c r="AS246" s="15" t="n">
        <v>0.7826388888888889</v>
      </c>
      <c r="AT246" s="15" t="n">
        <v>0.7805555555555556</v>
      </c>
      <c r="AU246" s="15" t="n">
        <v>0.7784722222222222</v>
      </c>
      <c r="AV246" s="15" t="n">
        <v>0.7777777777777778</v>
      </c>
      <c r="AW246" s="15" t="n">
        <v>0.7798611111111111</v>
      </c>
      <c r="AX246" s="15" t="n">
        <v>0.7854166666666667</v>
      </c>
    </row>
    <row r="247">
      <c r="A247" s="14" t="n">
        <v>46266</v>
      </c>
      <c r="B247" s="15" t="n">
        <v>0.7569444444444444</v>
      </c>
      <c r="C247" s="15" t="n">
        <v>0.7458333333333333</v>
      </c>
      <c r="D247" s="15" t="n">
        <v>0.7569444444444444</v>
      </c>
      <c r="E247" s="15" t="n">
        <v>0.7548611111111111</v>
      </c>
      <c r="F247" s="15" t="n">
        <v>0.7548611111111111</v>
      </c>
      <c r="G247" s="15" t="n">
        <v>0.7583333333333333</v>
      </c>
      <c r="H247" s="15" t="n">
        <v>0.75625</v>
      </c>
      <c r="I247" s="15" t="n">
        <v>0.7555555555555555</v>
      </c>
      <c r="J247" s="15" t="n">
        <v>0.7548611111111111</v>
      </c>
      <c r="K247" s="15" t="n">
        <v>0.75625</v>
      </c>
      <c r="L247" s="15" t="n">
        <v>0.7583333333333333</v>
      </c>
      <c r="M247" s="15" t="n">
        <v>0.7569444444444444</v>
      </c>
      <c r="N247" s="15" t="n">
        <v>0.7555555555555555</v>
      </c>
      <c r="O247" s="15" t="n">
        <v>0.75625</v>
      </c>
      <c r="P247" s="15" t="n">
        <v>0.7444444444444445</v>
      </c>
      <c r="Q247" s="15" t="n">
        <v>0.75625</v>
      </c>
      <c r="R247" s="15" t="n">
        <v>0.7597222222222222</v>
      </c>
      <c r="S247" s="15" t="n">
        <v>0.7638888888888888</v>
      </c>
      <c r="T247" s="15" t="n">
        <v>0.7652777777777777</v>
      </c>
      <c r="U247" s="15" t="n">
        <v>0.7666666666666667</v>
      </c>
      <c r="V247" s="15" t="n">
        <v>0.7597222222222222</v>
      </c>
      <c r="W247" s="15" t="n">
        <v>0.7611111111111111</v>
      </c>
      <c r="X247" s="15" t="n">
        <v>0.7645833333333333</v>
      </c>
      <c r="Y247" s="15" t="n">
        <v>0.7597222222222222</v>
      </c>
      <c r="Z247" s="15" t="n">
        <v>0.7638888888888888</v>
      </c>
      <c r="AA247" s="15" t="n">
        <v>0.7645833333333333</v>
      </c>
      <c r="AB247" s="15" t="n">
        <v>0.7666666666666667</v>
      </c>
      <c r="AC247" s="15" t="n">
        <v>0.7666666666666667</v>
      </c>
      <c r="AD247" s="15" t="n">
        <v>0.7673611111111112</v>
      </c>
      <c r="AE247" s="15" t="n">
        <v>0.7680555555555556</v>
      </c>
      <c r="AF247" s="15" t="n">
        <v>0.7666666666666667</v>
      </c>
      <c r="AG247" s="15" t="n">
        <v>0.7680555555555556</v>
      </c>
      <c r="AH247" s="15" t="n">
        <v>0.7715277777777778</v>
      </c>
      <c r="AI247" s="15" t="n">
        <v>0.775</v>
      </c>
      <c r="AJ247" s="15" t="n">
        <v>0.7715277777777778</v>
      </c>
      <c r="AK247" s="15" t="n">
        <v>0.7756944444444445</v>
      </c>
      <c r="AL247" s="15" t="n">
        <v>0.7784722222222222</v>
      </c>
      <c r="AM247" s="15" t="n">
        <v>0.7694444444444445</v>
      </c>
      <c r="AN247" s="15" t="n">
        <v>0.7715277777777778</v>
      </c>
      <c r="AO247" s="15" t="n">
        <v>0.7743055555555556</v>
      </c>
      <c r="AP247" s="15" t="n">
        <v>0.7722222222222223</v>
      </c>
      <c r="AQ247" s="15" t="n">
        <v>0.78125</v>
      </c>
      <c r="AR247" s="15" t="n">
        <v>0.78125</v>
      </c>
      <c r="AS247" s="15" t="n">
        <v>0.7819444444444444</v>
      </c>
      <c r="AT247" s="15" t="n">
        <v>0.7798611111111111</v>
      </c>
      <c r="AU247" s="15" t="n">
        <v>0.7770833333333333</v>
      </c>
      <c r="AV247" s="15" t="n">
        <v>0.7770833333333333</v>
      </c>
      <c r="AW247" s="15" t="n">
        <v>0.7791666666666667</v>
      </c>
      <c r="AX247" s="15" t="n">
        <v>0.7840277777777778</v>
      </c>
    </row>
    <row r="248">
      <c r="A248" s="14" t="n">
        <v>46267</v>
      </c>
      <c r="B248" s="15" t="n">
        <v>0.75625</v>
      </c>
      <c r="C248" s="15" t="n">
        <v>0.7444444444444445</v>
      </c>
      <c r="D248" s="15" t="n">
        <v>0.75625</v>
      </c>
      <c r="E248" s="15" t="n">
        <v>0.7541666666666667</v>
      </c>
      <c r="F248" s="15" t="n">
        <v>0.7541666666666667</v>
      </c>
      <c r="G248" s="15" t="n">
        <v>0.7569444444444444</v>
      </c>
      <c r="H248" s="15" t="n">
        <v>0.7555555555555555</v>
      </c>
      <c r="I248" s="15" t="n">
        <v>0.7548611111111111</v>
      </c>
      <c r="J248" s="15" t="n">
        <v>0.7534722222222222</v>
      </c>
      <c r="K248" s="15" t="n">
        <v>0.7555555555555555</v>
      </c>
      <c r="L248" s="15" t="n">
        <v>0.7576388888888889</v>
      </c>
      <c r="M248" s="15" t="n">
        <v>0.7555555555555555</v>
      </c>
      <c r="N248" s="15" t="n">
        <v>0.7541666666666667</v>
      </c>
      <c r="O248" s="15" t="n">
        <v>0.7555555555555555</v>
      </c>
      <c r="P248" s="15" t="n">
        <v>0.74375</v>
      </c>
      <c r="Q248" s="15" t="n">
        <v>0.7555555555555555</v>
      </c>
      <c r="R248" s="15" t="n">
        <v>0.7590277777777777</v>
      </c>
      <c r="S248" s="15" t="n">
        <v>0.7631944444444444</v>
      </c>
      <c r="T248" s="15" t="n">
        <v>0.7645833333333333</v>
      </c>
      <c r="U248" s="15" t="n">
        <v>0.7652777777777777</v>
      </c>
      <c r="V248" s="15" t="n">
        <v>0.7583333333333333</v>
      </c>
      <c r="W248" s="15" t="n">
        <v>0.7604166666666666</v>
      </c>
      <c r="X248" s="15" t="n">
        <v>0.7631944444444444</v>
      </c>
      <c r="Y248" s="15" t="n">
        <v>0.7590277777777777</v>
      </c>
      <c r="Z248" s="15" t="n">
        <v>0.7631944444444444</v>
      </c>
      <c r="AA248" s="15" t="n">
        <v>0.7638888888888888</v>
      </c>
      <c r="AB248" s="15" t="n">
        <v>0.7659722222222223</v>
      </c>
      <c r="AC248" s="15" t="n">
        <v>0.7659722222222223</v>
      </c>
      <c r="AD248" s="15" t="n">
        <v>0.7666666666666667</v>
      </c>
      <c r="AE248" s="15" t="n">
        <v>0.7673611111111112</v>
      </c>
      <c r="AF248" s="15" t="n">
        <v>0.7652777777777777</v>
      </c>
      <c r="AG248" s="15" t="n">
        <v>0.7673611111111112</v>
      </c>
      <c r="AH248" s="15" t="n">
        <v>0.7708333333333334</v>
      </c>
      <c r="AI248" s="15" t="n">
        <v>0.7736111111111111</v>
      </c>
      <c r="AJ248" s="15" t="n">
        <v>0.7708333333333334</v>
      </c>
      <c r="AK248" s="15" t="n">
        <v>0.775</v>
      </c>
      <c r="AL248" s="15" t="n">
        <v>0.7770833333333333</v>
      </c>
      <c r="AM248" s="15" t="n">
        <v>0.76875</v>
      </c>
      <c r="AN248" s="15" t="n">
        <v>0.7701388888888889</v>
      </c>
      <c r="AO248" s="15" t="n">
        <v>0.7736111111111111</v>
      </c>
      <c r="AP248" s="15" t="n">
        <v>0.7715277777777778</v>
      </c>
      <c r="AQ248" s="15" t="n">
        <v>0.7798611111111111</v>
      </c>
      <c r="AR248" s="15" t="n">
        <v>0.7798611111111111</v>
      </c>
      <c r="AS248" s="15" t="n">
        <v>0.78125</v>
      </c>
      <c r="AT248" s="15" t="n">
        <v>0.7784722222222222</v>
      </c>
      <c r="AU248" s="15" t="n">
        <v>0.7763888888888889</v>
      </c>
      <c r="AV248" s="15" t="n">
        <v>0.7763888888888889</v>
      </c>
      <c r="AW248" s="15" t="n">
        <v>0.7784722222222222</v>
      </c>
      <c r="AX248" s="15" t="n">
        <v>0.7833333333333333</v>
      </c>
    </row>
    <row r="249">
      <c r="A249" s="14" t="n">
        <v>46268</v>
      </c>
      <c r="B249" s="15" t="n">
        <v>0.7548611111111111</v>
      </c>
      <c r="C249" s="15" t="n">
        <v>0.7430555555555556</v>
      </c>
      <c r="D249" s="15" t="n">
        <v>0.7548611111111111</v>
      </c>
      <c r="E249" s="15" t="n">
        <v>0.7527777777777778</v>
      </c>
      <c r="F249" s="15" t="n">
        <v>0.7527777777777778</v>
      </c>
      <c r="G249" s="15" t="n">
        <v>0.7555555555555555</v>
      </c>
      <c r="H249" s="15" t="n">
        <v>0.7541666666666667</v>
      </c>
      <c r="I249" s="15" t="n">
        <v>0.7534722222222222</v>
      </c>
      <c r="J249" s="15" t="n">
        <v>0.7527777777777778</v>
      </c>
      <c r="K249" s="15" t="n">
        <v>0.7548611111111111</v>
      </c>
      <c r="L249" s="15" t="n">
        <v>0.7569444444444444</v>
      </c>
      <c r="M249" s="15" t="n">
        <v>0.7548611111111111</v>
      </c>
      <c r="N249" s="15" t="n">
        <v>0.7534722222222222</v>
      </c>
      <c r="O249" s="15" t="n">
        <v>0.7541666666666667</v>
      </c>
      <c r="P249" s="15" t="n">
        <v>0.7430555555555556</v>
      </c>
      <c r="Q249" s="15" t="n">
        <v>0.7541666666666667</v>
      </c>
      <c r="R249" s="15" t="n">
        <v>0.7576388888888889</v>
      </c>
      <c r="S249" s="15" t="n">
        <v>0.7618055555555555</v>
      </c>
      <c r="T249" s="15" t="n">
        <v>0.7631944444444444</v>
      </c>
      <c r="U249" s="15" t="n">
        <v>0.7645833333333333</v>
      </c>
      <c r="V249" s="15" t="n">
        <v>0.7576388888888889</v>
      </c>
      <c r="W249" s="15" t="n">
        <v>0.7590277777777777</v>
      </c>
      <c r="X249" s="15" t="n">
        <v>0.7625</v>
      </c>
      <c r="Y249" s="15" t="n">
        <v>0.7576388888888889</v>
      </c>
      <c r="Z249" s="15" t="n">
        <v>0.7618055555555555</v>
      </c>
      <c r="AA249" s="15" t="n">
        <v>0.7625</v>
      </c>
      <c r="AB249" s="15" t="n">
        <v>0.7645833333333333</v>
      </c>
      <c r="AC249" s="15" t="n">
        <v>0.7652777777777777</v>
      </c>
      <c r="AD249" s="15" t="n">
        <v>0.7652777777777777</v>
      </c>
      <c r="AE249" s="15" t="n">
        <v>0.7666666666666667</v>
      </c>
      <c r="AF249" s="15" t="n">
        <v>0.7645833333333333</v>
      </c>
      <c r="AG249" s="15" t="n">
        <v>0.7659722222222223</v>
      </c>
      <c r="AH249" s="15" t="n">
        <v>0.7694444444444445</v>
      </c>
      <c r="AI249" s="15" t="n">
        <v>0.7729166666666667</v>
      </c>
      <c r="AJ249" s="15" t="n">
        <v>0.7701388888888889</v>
      </c>
      <c r="AK249" s="15" t="n">
        <v>0.7736111111111111</v>
      </c>
      <c r="AL249" s="15" t="n">
        <v>0.7763888888888889</v>
      </c>
      <c r="AM249" s="15" t="n">
        <v>0.7680555555555556</v>
      </c>
      <c r="AN249" s="15" t="n">
        <v>0.7694444444444445</v>
      </c>
      <c r="AO249" s="15" t="n">
        <v>0.7729166666666667</v>
      </c>
      <c r="AP249" s="15" t="n">
        <v>0.7701388888888889</v>
      </c>
      <c r="AQ249" s="15" t="n">
        <v>0.7791666666666667</v>
      </c>
      <c r="AR249" s="15" t="n">
        <v>0.7791666666666667</v>
      </c>
      <c r="AS249" s="15" t="n">
        <v>0.7798611111111111</v>
      </c>
      <c r="AT249" s="15" t="n">
        <v>0.7777777777777778</v>
      </c>
      <c r="AU249" s="15" t="n">
        <v>0.7756944444444445</v>
      </c>
      <c r="AV249" s="15" t="n">
        <v>0.7756944444444445</v>
      </c>
      <c r="AW249" s="15" t="n">
        <v>0.7777777777777778</v>
      </c>
      <c r="AX249" s="15" t="n">
        <v>0.7826388888888889</v>
      </c>
    </row>
    <row r="250">
      <c r="A250" s="14" t="n">
        <v>46269</v>
      </c>
      <c r="B250" s="15" t="n">
        <v>0.7534722222222222</v>
      </c>
      <c r="C250" s="15" t="n">
        <v>0.7423611111111111</v>
      </c>
      <c r="D250" s="15" t="n">
        <v>0.7534722222222222</v>
      </c>
      <c r="E250" s="15" t="n">
        <v>0.7520833333333333</v>
      </c>
      <c r="F250" s="15" t="n">
        <v>0.7520833333333333</v>
      </c>
      <c r="G250" s="15" t="n">
        <v>0.7548611111111111</v>
      </c>
      <c r="H250" s="15" t="n">
        <v>0.7534722222222222</v>
      </c>
      <c r="I250" s="15" t="n">
        <v>0.7527777777777778</v>
      </c>
      <c r="J250" s="15" t="n">
        <v>0.7513888888888889</v>
      </c>
      <c r="K250" s="15" t="n">
        <v>0.7534722222222222</v>
      </c>
      <c r="L250" s="15" t="n">
        <v>0.7555555555555555</v>
      </c>
      <c r="M250" s="15" t="n">
        <v>0.7534722222222222</v>
      </c>
      <c r="N250" s="15" t="n">
        <v>0.7520833333333333</v>
      </c>
      <c r="O250" s="15" t="n">
        <v>0.7534722222222222</v>
      </c>
      <c r="P250" s="15" t="n">
        <v>0.7423611111111111</v>
      </c>
      <c r="Q250" s="15" t="n">
        <v>0.7534722222222222</v>
      </c>
      <c r="R250" s="15" t="n">
        <v>0.7569444444444444</v>
      </c>
      <c r="S250" s="15" t="n">
        <v>0.7611111111111111</v>
      </c>
      <c r="T250" s="15" t="n">
        <v>0.7625</v>
      </c>
      <c r="U250" s="15" t="n">
        <v>0.7631944444444444</v>
      </c>
      <c r="V250" s="15" t="n">
        <v>0.7569444444444444</v>
      </c>
      <c r="W250" s="15" t="n">
        <v>0.7583333333333333</v>
      </c>
      <c r="X250" s="15" t="n">
        <v>0.7618055555555555</v>
      </c>
      <c r="Y250" s="15" t="n">
        <v>0.7569444444444444</v>
      </c>
      <c r="Z250" s="15" t="n">
        <v>0.7611111111111111</v>
      </c>
      <c r="AA250" s="15" t="n">
        <v>0.7618055555555555</v>
      </c>
      <c r="AB250" s="15" t="n">
        <v>0.7638888888888888</v>
      </c>
      <c r="AC250" s="15" t="n">
        <v>0.7638888888888888</v>
      </c>
      <c r="AD250" s="15" t="n">
        <v>0.7645833333333333</v>
      </c>
      <c r="AE250" s="15" t="n">
        <v>0.7652777777777777</v>
      </c>
      <c r="AF250" s="15" t="n">
        <v>0.7638888888888888</v>
      </c>
      <c r="AG250" s="15" t="n">
        <v>0.7652777777777777</v>
      </c>
      <c r="AH250" s="15" t="n">
        <v>0.76875</v>
      </c>
      <c r="AI250" s="15" t="n">
        <v>0.7715277777777778</v>
      </c>
      <c r="AJ250" s="15" t="n">
        <v>0.76875</v>
      </c>
      <c r="AK250" s="15" t="n">
        <v>0.7729166666666667</v>
      </c>
      <c r="AL250" s="15" t="n">
        <v>0.7756944444444445</v>
      </c>
      <c r="AM250" s="15" t="n">
        <v>0.7666666666666667</v>
      </c>
      <c r="AN250" s="15" t="n">
        <v>0.76875</v>
      </c>
      <c r="AO250" s="15" t="n">
        <v>0.7715277777777778</v>
      </c>
      <c r="AP250" s="15" t="n">
        <v>0.7694444444444445</v>
      </c>
      <c r="AQ250" s="15" t="n">
        <v>0.7784722222222222</v>
      </c>
      <c r="AR250" s="15" t="n">
        <v>0.7784722222222222</v>
      </c>
      <c r="AS250" s="15" t="n">
        <v>0.7791666666666667</v>
      </c>
      <c r="AT250" s="15" t="n">
        <v>0.7770833333333333</v>
      </c>
      <c r="AU250" s="15" t="n">
        <v>0.7743055555555556</v>
      </c>
      <c r="AV250" s="15" t="n">
        <v>0.7743055555555556</v>
      </c>
      <c r="AW250" s="15" t="n">
        <v>0.7763888888888889</v>
      </c>
      <c r="AX250" s="15" t="n">
        <v>0.7819444444444444</v>
      </c>
    </row>
    <row r="251">
      <c r="A251" s="14" t="n">
        <v>46270</v>
      </c>
      <c r="B251" s="15" t="n">
        <v>0.7520833333333333</v>
      </c>
      <c r="C251" s="15" t="n">
        <v>0.7409722222222223</v>
      </c>
      <c r="D251" s="15" t="n">
        <v>0.7527777777777778</v>
      </c>
      <c r="E251" s="15" t="n">
        <v>0.7506944444444444</v>
      </c>
      <c r="F251" s="15" t="n">
        <v>0.7506944444444444</v>
      </c>
      <c r="G251" s="15" t="n">
        <v>0.7534722222222222</v>
      </c>
      <c r="H251" s="15" t="n">
        <v>0.7520833333333333</v>
      </c>
      <c r="I251" s="15" t="n">
        <v>0.7513888888888889</v>
      </c>
      <c r="J251" s="15" t="n">
        <v>0.7506944444444444</v>
      </c>
      <c r="K251" s="15" t="n">
        <v>0.7527777777777778</v>
      </c>
      <c r="L251" s="15" t="n">
        <v>0.7548611111111111</v>
      </c>
      <c r="M251" s="15" t="n">
        <v>0.7527777777777778</v>
      </c>
      <c r="N251" s="15" t="n">
        <v>0.7513888888888889</v>
      </c>
      <c r="O251" s="15" t="n">
        <v>0.7520833333333333</v>
      </c>
      <c r="P251" s="15" t="n">
        <v>0.7416666666666667</v>
      </c>
      <c r="Q251" s="15" t="n">
        <v>0.7527777777777778</v>
      </c>
      <c r="R251" s="15" t="n">
        <v>0.7555555555555555</v>
      </c>
      <c r="S251" s="15" t="n">
        <v>0.7597222222222222</v>
      </c>
      <c r="T251" s="15" t="n">
        <v>0.7618055555555555</v>
      </c>
      <c r="U251" s="15" t="n">
        <v>0.7625</v>
      </c>
      <c r="V251" s="15" t="n">
        <v>0.7555555555555555</v>
      </c>
      <c r="W251" s="15" t="n">
        <v>0.7569444444444444</v>
      </c>
      <c r="X251" s="15" t="n">
        <v>0.7604166666666666</v>
      </c>
      <c r="Y251" s="15" t="n">
        <v>0.7555555555555555</v>
      </c>
      <c r="Z251" s="15" t="n">
        <v>0.7597222222222222</v>
      </c>
      <c r="AA251" s="15" t="n">
        <v>0.7611111111111111</v>
      </c>
      <c r="AB251" s="15" t="n">
        <v>0.7625</v>
      </c>
      <c r="AC251" s="15" t="n">
        <v>0.7631944444444444</v>
      </c>
      <c r="AD251" s="15" t="n">
        <v>0.7638888888888888</v>
      </c>
      <c r="AE251" s="15" t="n">
        <v>0.7645833333333333</v>
      </c>
      <c r="AF251" s="15" t="n">
        <v>0.7625</v>
      </c>
      <c r="AG251" s="15" t="n">
        <v>0.7645833333333333</v>
      </c>
      <c r="AH251" s="15" t="n">
        <v>0.7673611111111112</v>
      </c>
      <c r="AI251" s="15" t="n">
        <v>0.7708333333333334</v>
      </c>
      <c r="AJ251" s="15" t="n">
        <v>0.7680555555555556</v>
      </c>
      <c r="AK251" s="15" t="n">
        <v>0.7722222222222223</v>
      </c>
      <c r="AL251" s="15" t="n">
        <v>0.7743055555555556</v>
      </c>
      <c r="AM251" s="15" t="n">
        <v>0.7659722222222223</v>
      </c>
      <c r="AN251" s="15" t="n">
        <v>0.7673611111111112</v>
      </c>
      <c r="AO251" s="15" t="n">
        <v>0.7708333333333334</v>
      </c>
      <c r="AP251" s="15" t="n">
        <v>0.76875</v>
      </c>
      <c r="AQ251" s="15" t="n">
        <v>0.7770833333333333</v>
      </c>
      <c r="AR251" s="15" t="n">
        <v>0.7770833333333333</v>
      </c>
      <c r="AS251" s="15" t="n">
        <v>0.7784722222222222</v>
      </c>
      <c r="AT251" s="15" t="n">
        <v>0.7756944444444445</v>
      </c>
      <c r="AU251" s="15" t="n">
        <v>0.7736111111111111</v>
      </c>
      <c r="AV251" s="15" t="n">
        <v>0.7736111111111111</v>
      </c>
      <c r="AW251" s="15" t="n">
        <v>0.7756944444444445</v>
      </c>
      <c r="AX251" s="15" t="n">
        <v>0.78125</v>
      </c>
    </row>
    <row r="252">
      <c r="A252" s="14" t="n">
        <v>46271</v>
      </c>
      <c r="B252" s="15" t="n">
        <v>0.7513888888888889</v>
      </c>
      <c r="C252" s="15" t="n">
        <v>0.7395833333333334</v>
      </c>
      <c r="D252" s="15" t="n">
        <v>0.7513888888888889</v>
      </c>
      <c r="E252" s="15" t="n">
        <v>0.75</v>
      </c>
      <c r="F252" s="15" t="n">
        <v>0.75</v>
      </c>
      <c r="G252" s="15" t="n">
        <v>0.7527777777777778</v>
      </c>
      <c r="H252" s="15" t="n">
        <v>0.7513888888888889</v>
      </c>
      <c r="I252" s="15" t="n">
        <v>0.7506944444444444</v>
      </c>
      <c r="J252" s="15" t="n">
        <v>0.75</v>
      </c>
      <c r="K252" s="15" t="n">
        <v>0.7513888888888889</v>
      </c>
      <c r="L252" s="15" t="n">
        <v>0.7534722222222222</v>
      </c>
      <c r="M252" s="15" t="n">
        <v>0.7520833333333333</v>
      </c>
      <c r="N252" s="15" t="n">
        <v>0.75</v>
      </c>
      <c r="O252" s="15" t="n">
        <v>0.7513888888888889</v>
      </c>
      <c r="P252" s="15" t="n">
        <v>0.7409722222222223</v>
      </c>
      <c r="Q252" s="15" t="n">
        <v>0.7513888888888889</v>
      </c>
      <c r="R252" s="15" t="n">
        <v>0.7548611111111111</v>
      </c>
      <c r="S252" s="15" t="n">
        <v>0.7590277777777777</v>
      </c>
      <c r="T252" s="15" t="n">
        <v>0.7604166666666666</v>
      </c>
      <c r="U252" s="15" t="n">
        <v>0.7611111111111111</v>
      </c>
      <c r="V252" s="15" t="n">
        <v>0.7548611111111111</v>
      </c>
      <c r="W252" s="15" t="n">
        <v>0.75625</v>
      </c>
      <c r="X252" s="15" t="n">
        <v>0.7597222222222222</v>
      </c>
      <c r="Y252" s="15" t="n">
        <v>0.7548611111111111</v>
      </c>
      <c r="Z252" s="15" t="n">
        <v>0.7590277777777777</v>
      </c>
      <c r="AA252" s="15" t="n">
        <v>0.7597222222222222</v>
      </c>
      <c r="AB252" s="15" t="n">
        <v>0.7618055555555555</v>
      </c>
      <c r="AC252" s="15" t="n">
        <v>0.7625</v>
      </c>
      <c r="AD252" s="15" t="n">
        <v>0.7625</v>
      </c>
      <c r="AE252" s="15" t="n">
        <v>0.7638888888888888</v>
      </c>
      <c r="AF252" s="15" t="n">
        <v>0.7618055555555555</v>
      </c>
      <c r="AG252" s="15" t="n">
        <v>0.7631944444444444</v>
      </c>
      <c r="AH252" s="15" t="n">
        <v>0.7666666666666667</v>
      </c>
      <c r="AI252" s="15" t="n">
        <v>0.7701388888888889</v>
      </c>
      <c r="AJ252" s="15" t="n">
        <v>0.7673611111111112</v>
      </c>
      <c r="AK252" s="15" t="n">
        <v>0.7708333333333334</v>
      </c>
      <c r="AL252" s="15" t="n">
        <v>0.7736111111111111</v>
      </c>
      <c r="AM252" s="15" t="n">
        <v>0.7652777777777777</v>
      </c>
      <c r="AN252" s="15" t="n">
        <v>0.7666666666666667</v>
      </c>
      <c r="AO252" s="15" t="n">
        <v>0.7701388888888889</v>
      </c>
      <c r="AP252" s="15" t="n">
        <v>0.7673611111111112</v>
      </c>
      <c r="AQ252" s="15" t="n">
        <v>0.7763888888888889</v>
      </c>
      <c r="AR252" s="15" t="n">
        <v>0.7763888888888889</v>
      </c>
      <c r="AS252" s="15" t="n">
        <v>0.7770833333333333</v>
      </c>
      <c r="AT252" s="15" t="n">
        <v>0.775</v>
      </c>
      <c r="AU252" s="15" t="n">
        <v>0.7729166666666667</v>
      </c>
      <c r="AV252" s="15" t="n">
        <v>0.7729166666666667</v>
      </c>
      <c r="AW252" s="15" t="n">
        <v>0.775</v>
      </c>
      <c r="AX252" s="15" t="n">
        <v>0.7805555555555556</v>
      </c>
    </row>
    <row r="253">
      <c r="A253" s="14" t="n">
        <v>46272</v>
      </c>
      <c r="B253" s="15" t="n">
        <v>0.75</v>
      </c>
      <c r="C253" s="15" t="n">
        <v>0.7381944444444445</v>
      </c>
      <c r="D253" s="15" t="n">
        <v>0.75</v>
      </c>
      <c r="E253" s="15" t="n">
        <v>0.7486111111111111</v>
      </c>
      <c r="F253" s="15" t="n">
        <v>0.7486111111111111</v>
      </c>
      <c r="G253" s="15" t="n">
        <v>0.7513888888888889</v>
      </c>
      <c r="H253" s="15" t="n">
        <v>0.75</v>
      </c>
      <c r="I253" s="15" t="n">
        <v>0.7493055555555556</v>
      </c>
      <c r="J253" s="15" t="n">
        <v>0.7486111111111111</v>
      </c>
      <c r="K253" s="15" t="n">
        <v>0.7506944444444444</v>
      </c>
      <c r="L253" s="15" t="n">
        <v>0.7527777777777778</v>
      </c>
      <c r="M253" s="15" t="n">
        <v>0.7506944444444444</v>
      </c>
      <c r="N253" s="15" t="n">
        <v>0.7493055555555556</v>
      </c>
      <c r="O253" s="15" t="n">
        <v>0.7506944444444444</v>
      </c>
      <c r="P253" s="15" t="n">
        <v>0.7395833333333334</v>
      </c>
      <c r="Q253" s="15" t="n">
        <v>0.7506944444444444</v>
      </c>
      <c r="R253" s="15" t="n">
        <v>0.7534722222222222</v>
      </c>
      <c r="S253" s="15" t="n">
        <v>0.7576388888888889</v>
      </c>
      <c r="T253" s="15" t="n">
        <v>0.7597222222222222</v>
      </c>
      <c r="U253" s="15" t="n">
        <v>0.7604166666666666</v>
      </c>
      <c r="V253" s="15" t="n">
        <v>0.7534722222222222</v>
      </c>
      <c r="W253" s="15" t="n">
        <v>0.7555555555555555</v>
      </c>
      <c r="X253" s="15" t="n">
        <v>0.7583333333333333</v>
      </c>
      <c r="Y253" s="15" t="n">
        <v>0.7541666666666667</v>
      </c>
      <c r="Z253" s="15" t="n">
        <v>0.7583333333333333</v>
      </c>
      <c r="AA253" s="15" t="n">
        <v>0.7590277777777777</v>
      </c>
      <c r="AB253" s="15" t="n">
        <v>0.7611111111111111</v>
      </c>
      <c r="AC253" s="15" t="n">
        <v>0.7611111111111111</v>
      </c>
      <c r="AD253" s="15" t="n">
        <v>0.7618055555555555</v>
      </c>
      <c r="AE253" s="15" t="n">
        <v>0.7625</v>
      </c>
      <c r="AF253" s="15" t="n">
        <v>0.7611111111111111</v>
      </c>
      <c r="AG253" s="15" t="n">
        <v>0.7625</v>
      </c>
      <c r="AH253" s="15" t="n">
        <v>0.7659722222222223</v>
      </c>
      <c r="AI253" s="15" t="n">
        <v>0.76875</v>
      </c>
      <c r="AJ253" s="15" t="n">
        <v>0.7659722222222223</v>
      </c>
      <c r="AK253" s="15" t="n">
        <v>0.7701388888888889</v>
      </c>
      <c r="AL253" s="15" t="n">
        <v>0.7729166666666667</v>
      </c>
      <c r="AM253" s="15" t="n">
        <v>0.7638888888888888</v>
      </c>
      <c r="AN253" s="15" t="n">
        <v>0.7652777777777777</v>
      </c>
      <c r="AO253" s="15" t="n">
        <v>0.76875</v>
      </c>
      <c r="AP253" s="15" t="n">
        <v>0.7666666666666667</v>
      </c>
      <c r="AQ253" s="15" t="n">
        <v>0.7756944444444445</v>
      </c>
      <c r="AR253" s="15" t="n">
        <v>0.7756944444444445</v>
      </c>
      <c r="AS253" s="15" t="n">
        <v>0.7763888888888889</v>
      </c>
      <c r="AT253" s="15" t="n">
        <v>0.7743055555555556</v>
      </c>
      <c r="AU253" s="15" t="n">
        <v>0.7715277777777778</v>
      </c>
      <c r="AV253" s="15" t="n">
        <v>0.7715277777777778</v>
      </c>
      <c r="AW253" s="15" t="n">
        <v>0.7743055555555556</v>
      </c>
      <c r="AX253" s="15" t="n">
        <v>0.7798611111111111</v>
      </c>
    </row>
    <row r="254">
      <c r="A254" s="14" t="n">
        <v>46273</v>
      </c>
      <c r="B254" s="15" t="n">
        <v>0.7486111111111111</v>
      </c>
      <c r="C254" s="15" t="n">
        <v>0.7368055555555556</v>
      </c>
      <c r="D254" s="15" t="n">
        <v>0.7493055555555556</v>
      </c>
      <c r="E254" s="15" t="n">
        <v>0.7472222222222222</v>
      </c>
      <c r="F254" s="15" t="n">
        <v>0.7472222222222222</v>
      </c>
      <c r="G254" s="15" t="n">
        <v>0.75</v>
      </c>
      <c r="H254" s="15" t="n">
        <v>0.7486111111111111</v>
      </c>
      <c r="I254" s="15" t="n">
        <v>0.7486111111111111</v>
      </c>
      <c r="J254" s="15" t="n">
        <v>0.7479166666666667</v>
      </c>
      <c r="K254" s="15" t="n">
        <v>0.7493055555555556</v>
      </c>
      <c r="L254" s="15" t="n">
        <v>0.7513888888888889</v>
      </c>
      <c r="M254" s="15" t="n">
        <v>0.75</v>
      </c>
      <c r="N254" s="15" t="n">
        <v>0.7486111111111111</v>
      </c>
      <c r="O254" s="15" t="n">
        <v>0.7493055555555556</v>
      </c>
      <c r="P254" s="15" t="n">
        <v>0.7388888888888889</v>
      </c>
      <c r="Q254" s="15" t="n">
        <v>0.7493055555555556</v>
      </c>
      <c r="R254" s="15" t="n">
        <v>0.7527777777777778</v>
      </c>
      <c r="S254" s="15" t="n">
        <v>0.7569444444444444</v>
      </c>
      <c r="T254" s="15" t="n">
        <v>0.7583333333333333</v>
      </c>
      <c r="U254" s="15" t="n">
        <v>0.7597222222222222</v>
      </c>
      <c r="V254" s="15" t="n">
        <v>0.7527777777777778</v>
      </c>
      <c r="W254" s="15" t="n">
        <v>0.7541666666666667</v>
      </c>
      <c r="X254" s="15" t="n">
        <v>0.7576388888888889</v>
      </c>
      <c r="Y254" s="15" t="n">
        <v>0.7527777777777778</v>
      </c>
      <c r="Z254" s="15" t="n">
        <v>0.7569444444444444</v>
      </c>
      <c r="AA254" s="15" t="n">
        <v>0.7576388888888889</v>
      </c>
      <c r="AB254" s="15" t="n">
        <v>0.7597222222222222</v>
      </c>
      <c r="AC254" s="15" t="n">
        <v>0.7604166666666666</v>
      </c>
      <c r="AD254" s="15" t="n">
        <v>0.7611111111111111</v>
      </c>
      <c r="AE254" s="15" t="n">
        <v>0.7618055555555555</v>
      </c>
      <c r="AF254" s="15" t="n">
        <v>0.7597222222222222</v>
      </c>
      <c r="AG254" s="15" t="n">
        <v>0.7618055555555555</v>
      </c>
      <c r="AH254" s="15" t="n">
        <v>0.7645833333333333</v>
      </c>
      <c r="AI254" s="15" t="n">
        <v>0.7680555555555556</v>
      </c>
      <c r="AJ254" s="15" t="n">
        <v>0.7652777777777777</v>
      </c>
      <c r="AK254" s="15" t="n">
        <v>0.76875</v>
      </c>
      <c r="AL254" s="15" t="n">
        <v>0.7715277777777778</v>
      </c>
      <c r="AM254" s="15" t="n">
        <v>0.7631944444444444</v>
      </c>
      <c r="AN254" s="15" t="n">
        <v>0.7645833333333333</v>
      </c>
      <c r="AO254" s="15" t="n">
        <v>0.7680555555555556</v>
      </c>
      <c r="AP254" s="15" t="n">
        <v>0.7659722222222223</v>
      </c>
      <c r="AQ254" s="15" t="n">
        <v>0.7743055555555556</v>
      </c>
      <c r="AR254" s="15" t="n">
        <v>0.7743055555555556</v>
      </c>
      <c r="AS254" s="15" t="n">
        <v>0.7756944444444445</v>
      </c>
      <c r="AT254" s="15" t="n">
        <v>0.7729166666666667</v>
      </c>
      <c r="AU254" s="15" t="n">
        <v>0.7708333333333334</v>
      </c>
      <c r="AV254" s="15" t="n">
        <v>0.7708333333333334</v>
      </c>
      <c r="AW254" s="15" t="n">
        <v>0.7729166666666667</v>
      </c>
      <c r="AX254" s="15" t="n">
        <v>0.7791666666666667</v>
      </c>
    </row>
    <row r="255">
      <c r="A255" s="14" t="n">
        <v>46274</v>
      </c>
      <c r="B255" s="15" t="n">
        <v>0.7472222222222222</v>
      </c>
      <c r="C255" s="15" t="n">
        <v>0.7361111111111112</v>
      </c>
      <c r="D255" s="15" t="n">
        <v>0.7479166666666667</v>
      </c>
      <c r="E255" s="15" t="n">
        <v>0.7465277777777778</v>
      </c>
      <c r="F255" s="15" t="n">
        <v>0.7465277777777778</v>
      </c>
      <c r="G255" s="15" t="n">
        <v>0.7493055555555556</v>
      </c>
      <c r="H255" s="15" t="n">
        <v>0.7479166666666667</v>
      </c>
      <c r="I255" s="15" t="n">
        <v>0.7472222222222222</v>
      </c>
      <c r="J255" s="15" t="n">
        <v>0.7465277777777778</v>
      </c>
      <c r="K255" s="15" t="n">
        <v>0.7486111111111111</v>
      </c>
      <c r="L255" s="15" t="n">
        <v>0.7506944444444444</v>
      </c>
      <c r="M255" s="15" t="n">
        <v>0.7486111111111111</v>
      </c>
      <c r="N255" s="15" t="n">
        <v>0.7472222222222222</v>
      </c>
      <c r="O255" s="15" t="n">
        <v>0.7486111111111111</v>
      </c>
      <c r="P255" s="15" t="n">
        <v>0.7381944444444445</v>
      </c>
      <c r="Q255" s="15" t="n">
        <v>0.7486111111111111</v>
      </c>
      <c r="R255" s="15" t="n">
        <v>0.7513888888888889</v>
      </c>
      <c r="S255" s="15" t="n">
        <v>0.7555555555555555</v>
      </c>
      <c r="T255" s="15" t="n">
        <v>0.7576388888888889</v>
      </c>
      <c r="U255" s="15" t="n">
        <v>0.7583333333333333</v>
      </c>
      <c r="V255" s="15" t="n">
        <v>0.7513888888888889</v>
      </c>
      <c r="W255" s="15" t="n">
        <v>0.7534722222222222</v>
      </c>
      <c r="X255" s="15" t="n">
        <v>0.75625</v>
      </c>
      <c r="Y255" s="15" t="n">
        <v>0.7520833333333333</v>
      </c>
      <c r="Z255" s="15" t="n">
        <v>0.75625</v>
      </c>
      <c r="AA255" s="15" t="n">
        <v>0.7569444444444444</v>
      </c>
      <c r="AB255" s="15" t="n">
        <v>0.7590277777777777</v>
      </c>
      <c r="AC255" s="15" t="n">
        <v>0.7590277777777777</v>
      </c>
      <c r="AD255" s="15" t="n">
        <v>0.7597222222222222</v>
      </c>
      <c r="AE255" s="15" t="n">
        <v>0.7604166666666666</v>
      </c>
      <c r="AF255" s="15" t="n">
        <v>0.7590277777777777</v>
      </c>
      <c r="AG255" s="15" t="n">
        <v>0.7604166666666666</v>
      </c>
      <c r="AH255" s="15" t="n">
        <v>0.7638888888888888</v>
      </c>
      <c r="AI255" s="15" t="n">
        <v>0.7666666666666667</v>
      </c>
      <c r="AJ255" s="15" t="n">
        <v>0.7638888888888888</v>
      </c>
      <c r="AK255" s="15" t="n">
        <v>0.7680555555555556</v>
      </c>
      <c r="AL255" s="15" t="n">
        <v>0.7708333333333334</v>
      </c>
      <c r="AM255" s="15" t="n">
        <v>0.7625</v>
      </c>
      <c r="AN255" s="15" t="n">
        <v>0.7638888888888888</v>
      </c>
      <c r="AO255" s="15" t="n">
        <v>0.7673611111111112</v>
      </c>
      <c r="AP255" s="15" t="n">
        <v>0.7645833333333333</v>
      </c>
      <c r="AQ255" s="15" t="n">
        <v>0.7736111111111111</v>
      </c>
      <c r="AR255" s="15" t="n">
        <v>0.7736111111111111</v>
      </c>
      <c r="AS255" s="15" t="n">
        <v>0.7743055555555556</v>
      </c>
      <c r="AT255" s="15" t="n">
        <v>0.7722222222222223</v>
      </c>
      <c r="AU255" s="15" t="n">
        <v>0.7701388888888889</v>
      </c>
      <c r="AV255" s="15" t="n">
        <v>0.7701388888888889</v>
      </c>
      <c r="AW255" s="15" t="n">
        <v>0.7722222222222223</v>
      </c>
      <c r="AX255" s="15" t="n">
        <v>0.7784722222222222</v>
      </c>
    </row>
    <row r="256">
      <c r="A256" s="14" t="n">
        <v>46275</v>
      </c>
      <c r="B256" s="15" t="n">
        <v>0.7465277777777778</v>
      </c>
      <c r="C256" s="15" t="n">
        <v>0.7347222222222223</v>
      </c>
      <c r="D256" s="15" t="n">
        <v>0.7465277777777778</v>
      </c>
      <c r="E256" s="15" t="n">
        <v>0.7451388888888889</v>
      </c>
      <c r="F256" s="15" t="n">
        <v>0.7451388888888889</v>
      </c>
      <c r="G256" s="15" t="n">
        <v>0.7479166666666667</v>
      </c>
      <c r="H256" s="15" t="n">
        <v>0.7465277777777778</v>
      </c>
      <c r="I256" s="15" t="n">
        <v>0.7465277777777778</v>
      </c>
      <c r="J256" s="15" t="n">
        <v>0.7458333333333333</v>
      </c>
      <c r="K256" s="15" t="n">
        <v>0.7472222222222222</v>
      </c>
      <c r="L256" s="15" t="n">
        <v>0.7493055555555556</v>
      </c>
      <c r="M256" s="15" t="n">
        <v>0.7479166666666667</v>
      </c>
      <c r="N256" s="15" t="n">
        <v>0.7465277777777778</v>
      </c>
      <c r="O256" s="15" t="n">
        <v>0.7472222222222222</v>
      </c>
      <c r="P256" s="15" t="n">
        <v>0.7375</v>
      </c>
      <c r="Q256" s="15" t="n">
        <v>0.7479166666666667</v>
      </c>
      <c r="R256" s="15" t="n">
        <v>0.75</v>
      </c>
      <c r="S256" s="15" t="n">
        <v>0.7548611111111111</v>
      </c>
      <c r="T256" s="15" t="n">
        <v>0.75625</v>
      </c>
      <c r="U256" s="15" t="n">
        <v>0.7576388888888889</v>
      </c>
      <c r="V256" s="15" t="n">
        <v>0.7506944444444444</v>
      </c>
      <c r="W256" s="15" t="n">
        <v>0.7520833333333333</v>
      </c>
      <c r="X256" s="15" t="n">
        <v>0.7555555555555555</v>
      </c>
      <c r="Y256" s="15" t="n">
        <v>0.7506944444444444</v>
      </c>
      <c r="Z256" s="15" t="n">
        <v>0.7548611111111111</v>
      </c>
      <c r="AA256" s="15" t="n">
        <v>0.75625</v>
      </c>
      <c r="AB256" s="15" t="n">
        <v>0.7576388888888889</v>
      </c>
      <c r="AC256" s="15" t="n">
        <v>0.7583333333333333</v>
      </c>
      <c r="AD256" s="15" t="n">
        <v>0.7590277777777777</v>
      </c>
      <c r="AE256" s="15" t="n">
        <v>0.7597222222222222</v>
      </c>
      <c r="AF256" s="15" t="n">
        <v>0.7576388888888889</v>
      </c>
      <c r="AG256" s="15" t="n">
        <v>0.7597222222222222</v>
      </c>
      <c r="AH256" s="15" t="n">
        <v>0.7625</v>
      </c>
      <c r="AI256" s="15" t="n">
        <v>0.7659722222222223</v>
      </c>
      <c r="AJ256" s="15" t="n">
        <v>0.7631944444444444</v>
      </c>
      <c r="AK256" s="15" t="n">
        <v>0.7673611111111112</v>
      </c>
      <c r="AL256" s="15" t="n">
        <v>0.7701388888888889</v>
      </c>
      <c r="AM256" s="15" t="n">
        <v>0.7611111111111111</v>
      </c>
      <c r="AN256" s="15" t="n">
        <v>0.7625</v>
      </c>
      <c r="AO256" s="15" t="n">
        <v>0.7659722222222223</v>
      </c>
      <c r="AP256" s="15" t="n">
        <v>0.7638888888888888</v>
      </c>
      <c r="AQ256" s="15" t="n">
        <v>0.7722222222222223</v>
      </c>
      <c r="AR256" s="15" t="n">
        <v>0.7729166666666667</v>
      </c>
      <c r="AS256" s="15" t="n">
        <v>0.7736111111111111</v>
      </c>
      <c r="AT256" s="15" t="n">
        <v>0.7715277777777778</v>
      </c>
      <c r="AU256" s="15" t="n">
        <v>0.76875</v>
      </c>
      <c r="AV256" s="15" t="n">
        <v>0.7694444444444445</v>
      </c>
      <c r="AW256" s="15" t="n">
        <v>0.7715277777777778</v>
      </c>
      <c r="AX256" s="15" t="n">
        <v>0.7777777777777778</v>
      </c>
    </row>
    <row r="257">
      <c r="A257" s="14" t="n">
        <v>46276</v>
      </c>
      <c r="B257" s="15" t="n">
        <v>0.7451388888888889</v>
      </c>
      <c r="C257" s="15" t="n">
        <v>0.7333333333333333</v>
      </c>
      <c r="D257" s="15" t="n">
        <v>0.7458333333333333</v>
      </c>
      <c r="E257" s="15" t="n">
        <v>0.74375</v>
      </c>
      <c r="F257" s="15" t="n">
        <v>0.7444444444444445</v>
      </c>
      <c r="G257" s="15" t="n">
        <v>0.7472222222222222</v>
      </c>
      <c r="H257" s="15" t="n">
        <v>0.7458333333333333</v>
      </c>
      <c r="I257" s="15" t="n">
        <v>0.7451388888888889</v>
      </c>
      <c r="J257" s="15" t="n">
        <v>0.7444444444444445</v>
      </c>
      <c r="K257" s="15" t="n">
        <v>0.7465277777777778</v>
      </c>
      <c r="L257" s="15" t="n">
        <v>0.7486111111111111</v>
      </c>
      <c r="M257" s="15" t="n">
        <v>0.7465277777777778</v>
      </c>
      <c r="N257" s="15" t="n">
        <v>0.7451388888888889</v>
      </c>
      <c r="O257" s="15" t="n">
        <v>0.7465277777777778</v>
      </c>
      <c r="P257" s="15" t="n">
        <v>0.7368055555555556</v>
      </c>
      <c r="Q257" s="15" t="n">
        <v>0.7465277777777778</v>
      </c>
      <c r="R257" s="15" t="n">
        <v>0.7493055555555556</v>
      </c>
      <c r="S257" s="15" t="n">
        <v>0.7534722222222222</v>
      </c>
      <c r="T257" s="15" t="n">
        <v>0.7555555555555555</v>
      </c>
      <c r="U257" s="15" t="n">
        <v>0.75625</v>
      </c>
      <c r="V257" s="15" t="n">
        <v>0.75</v>
      </c>
      <c r="W257" s="15" t="n">
        <v>0.7513888888888889</v>
      </c>
      <c r="X257" s="15" t="n">
        <v>0.7548611111111111</v>
      </c>
      <c r="Y257" s="15" t="n">
        <v>0.75</v>
      </c>
      <c r="Z257" s="15" t="n">
        <v>0.7541666666666667</v>
      </c>
      <c r="AA257" s="15" t="n">
        <v>0.7548611111111111</v>
      </c>
      <c r="AB257" s="15" t="n">
        <v>0.7569444444444444</v>
      </c>
      <c r="AC257" s="15" t="n">
        <v>0.7569444444444444</v>
      </c>
      <c r="AD257" s="15" t="n">
        <v>0.7576388888888889</v>
      </c>
      <c r="AE257" s="15" t="n">
        <v>0.7590277777777777</v>
      </c>
      <c r="AF257" s="15" t="n">
        <v>0.7569444444444444</v>
      </c>
      <c r="AG257" s="15" t="n">
        <v>0.7583333333333333</v>
      </c>
      <c r="AH257" s="15" t="n">
        <v>0.7618055555555555</v>
      </c>
      <c r="AI257" s="15" t="n">
        <v>0.7645833333333333</v>
      </c>
      <c r="AJ257" s="15" t="n">
        <v>0.7625</v>
      </c>
      <c r="AK257" s="15" t="n">
        <v>0.7659722222222223</v>
      </c>
      <c r="AL257" s="15" t="n">
        <v>0.76875</v>
      </c>
      <c r="AM257" s="15" t="n">
        <v>0.7604166666666666</v>
      </c>
      <c r="AN257" s="15" t="n">
        <v>0.7618055555555555</v>
      </c>
      <c r="AO257" s="15" t="n">
        <v>0.7652777777777777</v>
      </c>
      <c r="AP257" s="15" t="n">
        <v>0.7631944444444444</v>
      </c>
      <c r="AQ257" s="15" t="n">
        <v>0.7715277777777778</v>
      </c>
      <c r="AR257" s="15" t="n">
        <v>0.7715277777777778</v>
      </c>
      <c r="AS257" s="15" t="n">
        <v>0.7729166666666667</v>
      </c>
      <c r="AT257" s="15" t="n">
        <v>0.7701388888888889</v>
      </c>
      <c r="AU257" s="15" t="n">
        <v>0.7680555555555556</v>
      </c>
      <c r="AV257" s="15" t="n">
        <v>0.7680555555555556</v>
      </c>
      <c r="AW257" s="15" t="n">
        <v>0.7708333333333334</v>
      </c>
      <c r="AX257" s="15" t="n">
        <v>0.7770833333333333</v>
      </c>
    </row>
    <row r="258">
      <c r="A258" s="14" t="n">
        <v>46277</v>
      </c>
      <c r="B258" s="15" t="n">
        <v>0.74375</v>
      </c>
      <c r="C258" s="15" t="n">
        <v>0.7319444444444444</v>
      </c>
      <c r="D258" s="15" t="n">
        <v>0.7444444444444445</v>
      </c>
      <c r="E258" s="15" t="n">
        <v>0.7430555555555556</v>
      </c>
      <c r="F258" s="15" t="n">
        <v>0.7430555555555556</v>
      </c>
      <c r="G258" s="15" t="n">
        <v>0.7458333333333333</v>
      </c>
      <c r="H258" s="15" t="n">
        <v>0.7444444444444445</v>
      </c>
      <c r="I258" s="15" t="n">
        <v>0.7444444444444445</v>
      </c>
      <c r="J258" s="15" t="n">
        <v>0.74375</v>
      </c>
      <c r="K258" s="15" t="n">
        <v>0.7451388888888889</v>
      </c>
      <c r="L258" s="15" t="n">
        <v>0.7472222222222222</v>
      </c>
      <c r="M258" s="15" t="n">
        <v>0.7458333333333333</v>
      </c>
      <c r="N258" s="15" t="n">
        <v>0.7444444444444445</v>
      </c>
      <c r="O258" s="15" t="n">
        <v>0.7451388888888889</v>
      </c>
      <c r="P258" s="15" t="n">
        <v>0.7361111111111112</v>
      </c>
      <c r="Q258" s="15" t="n">
        <v>0.7458333333333333</v>
      </c>
      <c r="R258" s="15" t="n">
        <v>0.7479166666666667</v>
      </c>
      <c r="S258" s="15" t="n">
        <v>0.7527777777777778</v>
      </c>
      <c r="T258" s="15" t="n">
        <v>0.7541666666666667</v>
      </c>
      <c r="U258" s="15" t="n">
        <v>0.7555555555555555</v>
      </c>
      <c r="V258" s="15" t="n">
        <v>0.7486111111111111</v>
      </c>
      <c r="W258" s="15" t="n">
        <v>0.75</v>
      </c>
      <c r="X258" s="15" t="n">
        <v>0.7534722222222222</v>
      </c>
      <c r="Y258" s="15" t="n">
        <v>0.7486111111111111</v>
      </c>
      <c r="Z258" s="15" t="n">
        <v>0.7527777777777778</v>
      </c>
      <c r="AA258" s="15" t="n">
        <v>0.7541666666666667</v>
      </c>
      <c r="AB258" s="15" t="n">
        <v>0.75625</v>
      </c>
      <c r="AC258" s="15" t="n">
        <v>0.75625</v>
      </c>
      <c r="AD258" s="15" t="n">
        <v>0.7569444444444444</v>
      </c>
      <c r="AE258" s="15" t="n">
        <v>0.7576388888888889</v>
      </c>
      <c r="AF258" s="15" t="n">
        <v>0.75625</v>
      </c>
      <c r="AG258" s="15" t="n">
        <v>0.7576388888888889</v>
      </c>
      <c r="AH258" s="15" t="n">
        <v>0.7604166666666666</v>
      </c>
      <c r="AI258" s="15" t="n">
        <v>0.7638888888888888</v>
      </c>
      <c r="AJ258" s="15" t="n">
        <v>0.7611111111111111</v>
      </c>
      <c r="AK258" s="15" t="n">
        <v>0.7652777777777777</v>
      </c>
      <c r="AL258" s="15" t="n">
        <v>0.7680555555555556</v>
      </c>
      <c r="AM258" s="15" t="n">
        <v>0.7590277777777777</v>
      </c>
      <c r="AN258" s="15" t="n">
        <v>0.7604166666666666</v>
      </c>
      <c r="AO258" s="15" t="n">
        <v>0.7638888888888888</v>
      </c>
      <c r="AP258" s="15" t="n">
        <v>0.7618055555555555</v>
      </c>
      <c r="AQ258" s="15" t="n">
        <v>0.7708333333333334</v>
      </c>
      <c r="AR258" s="15" t="n">
        <v>0.7708333333333334</v>
      </c>
      <c r="AS258" s="15" t="n">
        <v>0.7715277777777778</v>
      </c>
      <c r="AT258" s="15" t="n">
        <v>0.7694444444444445</v>
      </c>
      <c r="AU258" s="15" t="n">
        <v>0.7673611111111112</v>
      </c>
      <c r="AV258" s="15" t="n">
        <v>0.7673611111111112</v>
      </c>
      <c r="AW258" s="15" t="n">
        <v>0.7694444444444445</v>
      </c>
      <c r="AX258" s="15" t="n">
        <v>0.7763888888888889</v>
      </c>
    </row>
    <row r="259">
      <c r="A259" s="14" t="n">
        <v>46278</v>
      </c>
      <c r="B259" s="15" t="n">
        <v>0.7423611111111111</v>
      </c>
      <c r="C259" s="15" t="n">
        <v>0.7305555555555555</v>
      </c>
      <c r="D259" s="15" t="n">
        <v>0.7430555555555556</v>
      </c>
      <c r="E259" s="15" t="n">
        <v>0.7416666666666667</v>
      </c>
      <c r="F259" s="15" t="n">
        <v>0.7423611111111111</v>
      </c>
      <c r="G259" s="15" t="n">
        <v>0.7444444444444445</v>
      </c>
      <c r="H259" s="15" t="n">
        <v>0.74375</v>
      </c>
      <c r="I259" s="15" t="n">
        <v>0.7430555555555556</v>
      </c>
      <c r="J259" s="15" t="n">
        <v>0.7423611111111111</v>
      </c>
      <c r="K259" s="15" t="n">
        <v>0.7444444444444445</v>
      </c>
      <c r="L259" s="15" t="n">
        <v>0.7465277777777778</v>
      </c>
      <c r="M259" s="15" t="n">
        <v>0.7444444444444445</v>
      </c>
      <c r="N259" s="15" t="n">
        <v>0.7430555555555556</v>
      </c>
      <c r="O259" s="15" t="n">
        <v>0.7444444444444445</v>
      </c>
      <c r="P259" s="15" t="n">
        <v>0.7354166666666667</v>
      </c>
      <c r="Q259" s="15" t="n">
        <v>0.7444444444444445</v>
      </c>
      <c r="R259" s="15" t="n">
        <v>0.7472222222222222</v>
      </c>
      <c r="S259" s="15" t="n">
        <v>0.7513888888888889</v>
      </c>
      <c r="T259" s="15" t="n">
        <v>0.7534722222222222</v>
      </c>
      <c r="U259" s="15" t="n">
        <v>0.7541666666666667</v>
      </c>
      <c r="V259" s="15" t="n">
        <v>0.7479166666666667</v>
      </c>
      <c r="W259" s="15" t="n">
        <v>0.7493055555555556</v>
      </c>
      <c r="X259" s="15" t="n">
        <v>0.7527777777777778</v>
      </c>
      <c r="Y259" s="15" t="n">
        <v>0.7479166666666667</v>
      </c>
      <c r="Z259" s="15" t="n">
        <v>0.7520833333333333</v>
      </c>
      <c r="AA259" s="15" t="n">
        <v>0.7527777777777778</v>
      </c>
      <c r="AB259" s="15" t="n">
        <v>0.7548611111111111</v>
      </c>
      <c r="AC259" s="15" t="n">
        <v>0.7555555555555555</v>
      </c>
      <c r="AD259" s="15" t="n">
        <v>0.7555555555555555</v>
      </c>
      <c r="AE259" s="15" t="n">
        <v>0.7569444444444444</v>
      </c>
      <c r="AF259" s="15" t="n">
        <v>0.7548611111111111</v>
      </c>
      <c r="AG259" s="15" t="n">
        <v>0.7569444444444444</v>
      </c>
      <c r="AH259" s="15" t="n">
        <v>0.7597222222222222</v>
      </c>
      <c r="AI259" s="15" t="n">
        <v>0.7631944444444444</v>
      </c>
      <c r="AJ259" s="15" t="n">
        <v>0.7604166666666666</v>
      </c>
      <c r="AK259" s="15" t="n">
        <v>0.7638888888888888</v>
      </c>
      <c r="AL259" s="15" t="n">
        <v>0.7666666666666667</v>
      </c>
      <c r="AM259" s="15" t="n">
        <v>0.7583333333333333</v>
      </c>
      <c r="AN259" s="15" t="n">
        <v>0.7597222222222222</v>
      </c>
      <c r="AO259" s="15" t="n">
        <v>0.7631944444444444</v>
      </c>
      <c r="AP259" s="15" t="n">
        <v>0.7611111111111111</v>
      </c>
      <c r="AQ259" s="15" t="n">
        <v>0.7694444444444445</v>
      </c>
      <c r="AR259" s="15" t="n">
        <v>0.7701388888888889</v>
      </c>
      <c r="AS259" s="15" t="n">
        <v>0.7708333333333334</v>
      </c>
      <c r="AT259" s="15" t="n">
        <v>0.76875</v>
      </c>
      <c r="AU259" s="15" t="n">
        <v>0.7659722222222223</v>
      </c>
      <c r="AV259" s="15" t="n">
        <v>0.7666666666666667</v>
      </c>
      <c r="AW259" s="15" t="n">
        <v>0.76875</v>
      </c>
      <c r="AX259" s="15" t="n">
        <v>0.775</v>
      </c>
    </row>
    <row r="260">
      <c r="A260" s="14" t="n">
        <v>46279</v>
      </c>
      <c r="B260" s="15" t="n">
        <v>0.7409722222222223</v>
      </c>
      <c r="C260" s="15" t="n">
        <v>0.7298611111111111</v>
      </c>
      <c r="D260" s="15" t="n">
        <v>0.7423611111111111</v>
      </c>
      <c r="E260" s="15" t="n">
        <v>0.7409722222222223</v>
      </c>
      <c r="F260" s="15" t="n">
        <v>0.7409722222222223</v>
      </c>
      <c r="G260" s="15" t="n">
        <v>0.74375</v>
      </c>
      <c r="H260" s="15" t="n">
        <v>0.7423611111111111</v>
      </c>
      <c r="I260" s="15" t="n">
        <v>0.7416666666666667</v>
      </c>
      <c r="J260" s="15" t="n">
        <v>0.7416666666666667</v>
      </c>
      <c r="K260" s="15" t="n">
        <v>0.7430555555555556</v>
      </c>
      <c r="L260" s="15" t="n">
        <v>0.7451388888888889</v>
      </c>
      <c r="M260" s="15" t="n">
        <v>0.74375</v>
      </c>
      <c r="N260" s="15" t="n">
        <v>0.7423611111111111</v>
      </c>
      <c r="O260" s="15" t="n">
        <v>0.7430555555555556</v>
      </c>
      <c r="P260" s="15" t="n">
        <v>0.7347222222222223</v>
      </c>
      <c r="Q260" s="15" t="n">
        <v>0.74375</v>
      </c>
      <c r="R260" s="15" t="n">
        <v>0.7458333333333333</v>
      </c>
      <c r="S260" s="15" t="n">
        <v>0.7506944444444444</v>
      </c>
      <c r="T260" s="15" t="n">
        <v>0.7520833333333333</v>
      </c>
      <c r="U260" s="15" t="n">
        <v>0.7534722222222222</v>
      </c>
      <c r="V260" s="15" t="n">
        <v>0.7465277777777778</v>
      </c>
      <c r="W260" s="15" t="n">
        <v>0.7479166666666667</v>
      </c>
      <c r="X260" s="15" t="n">
        <v>0.7513888888888889</v>
      </c>
      <c r="Y260" s="15" t="n">
        <v>0.7472222222222222</v>
      </c>
      <c r="Z260" s="15" t="n">
        <v>0.7513888888888889</v>
      </c>
      <c r="AA260" s="15" t="n">
        <v>0.7520833333333333</v>
      </c>
      <c r="AB260" s="15" t="n">
        <v>0.7541666666666667</v>
      </c>
      <c r="AC260" s="15" t="n">
        <v>0.7541666666666667</v>
      </c>
      <c r="AD260" s="15" t="n">
        <v>0.7548611111111111</v>
      </c>
      <c r="AE260" s="15" t="n">
        <v>0.7555555555555555</v>
      </c>
      <c r="AF260" s="15" t="n">
        <v>0.7541666666666667</v>
      </c>
      <c r="AG260" s="15" t="n">
        <v>0.7555555555555555</v>
      </c>
      <c r="AH260" s="15" t="n">
        <v>0.7583333333333333</v>
      </c>
      <c r="AI260" s="15" t="n">
        <v>0.7618055555555555</v>
      </c>
      <c r="AJ260" s="15" t="n">
        <v>0.7590277777777777</v>
      </c>
      <c r="AK260" s="15" t="n">
        <v>0.7631944444444444</v>
      </c>
      <c r="AL260" s="15" t="n">
        <v>0.7659722222222223</v>
      </c>
      <c r="AM260" s="15" t="n">
        <v>0.7576388888888889</v>
      </c>
      <c r="AN260" s="15" t="n">
        <v>0.7590277777777777</v>
      </c>
      <c r="AO260" s="15" t="n">
        <v>0.7625</v>
      </c>
      <c r="AP260" s="15" t="n">
        <v>0.7597222222222222</v>
      </c>
      <c r="AQ260" s="15" t="n">
        <v>0.76875</v>
      </c>
      <c r="AR260" s="15" t="n">
        <v>0.76875</v>
      </c>
      <c r="AS260" s="15" t="n">
        <v>0.7701388888888889</v>
      </c>
      <c r="AT260" s="15" t="n">
        <v>0.7673611111111112</v>
      </c>
      <c r="AU260" s="15" t="n">
        <v>0.7652777777777777</v>
      </c>
      <c r="AV260" s="15" t="n">
        <v>0.7652777777777777</v>
      </c>
      <c r="AW260" s="15" t="n">
        <v>0.7680555555555556</v>
      </c>
      <c r="AX260" s="15" t="n">
        <v>0.7743055555555556</v>
      </c>
    </row>
    <row r="261">
      <c r="A261" s="14" t="n">
        <v>46280</v>
      </c>
      <c r="B261" s="15" t="n">
        <v>0.7402777777777778</v>
      </c>
      <c r="C261" s="15" t="n">
        <v>0.7284722222222222</v>
      </c>
      <c r="D261" s="15" t="n">
        <v>0.7409722222222223</v>
      </c>
      <c r="E261" s="15" t="n">
        <v>0.7395833333333334</v>
      </c>
      <c r="F261" s="15" t="n">
        <v>0.7395833333333334</v>
      </c>
      <c r="G261" s="15" t="n">
        <v>0.7423611111111111</v>
      </c>
      <c r="H261" s="15" t="n">
        <v>0.7416666666666667</v>
      </c>
      <c r="I261" s="15" t="n">
        <v>0.7409722222222223</v>
      </c>
      <c r="J261" s="15" t="n">
        <v>0.7402777777777778</v>
      </c>
      <c r="K261" s="15" t="n">
        <v>0.7423611111111111</v>
      </c>
      <c r="L261" s="15" t="n">
        <v>0.7444444444444445</v>
      </c>
      <c r="M261" s="15" t="n">
        <v>0.7423611111111111</v>
      </c>
      <c r="N261" s="15" t="n">
        <v>0.7409722222222223</v>
      </c>
      <c r="O261" s="15" t="n">
        <v>0.7423611111111111</v>
      </c>
      <c r="P261" s="15" t="n">
        <v>0.7333333333333333</v>
      </c>
      <c r="Q261" s="15" t="n">
        <v>0.7423611111111111</v>
      </c>
      <c r="R261" s="15" t="n">
        <v>0.7451388888888889</v>
      </c>
      <c r="S261" s="15" t="n">
        <v>0.7493055555555556</v>
      </c>
      <c r="T261" s="15" t="n">
        <v>0.7513888888888889</v>
      </c>
      <c r="U261" s="15" t="n">
        <v>0.7520833333333333</v>
      </c>
      <c r="V261" s="15" t="n">
        <v>0.7458333333333333</v>
      </c>
      <c r="W261" s="15" t="n">
        <v>0.7472222222222222</v>
      </c>
      <c r="X261" s="15" t="n">
        <v>0.7506944444444444</v>
      </c>
      <c r="Y261" s="15" t="n">
        <v>0.7458333333333333</v>
      </c>
      <c r="Z261" s="15" t="n">
        <v>0.75</v>
      </c>
      <c r="AA261" s="15" t="n">
        <v>0.7513888888888889</v>
      </c>
      <c r="AB261" s="15" t="n">
        <v>0.7527777777777778</v>
      </c>
      <c r="AC261" s="15" t="n">
        <v>0.7534722222222222</v>
      </c>
      <c r="AD261" s="15" t="n">
        <v>0.7541666666666667</v>
      </c>
      <c r="AE261" s="15" t="n">
        <v>0.7548611111111111</v>
      </c>
      <c r="AF261" s="15" t="n">
        <v>0.7527777777777778</v>
      </c>
      <c r="AG261" s="15" t="n">
        <v>0.7548611111111111</v>
      </c>
      <c r="AH261" s="15" t="n">
        <v>0.7576388888888889</v>
      </c>
      <c r="AI261" s="15" t="n">
        <v>0.7611111111111111</v>
      </c>
      <c r="AJ261" s="15" t="n">
        <v>0.7583333333333333</v>
      </c>
      <c r="AK261" s="15" t="n">
        <v>0.7625</v>
      </c>
      <c r="AL261" s="15" t="n">
        <v>0.7652777777777777</v>
      </c>
      <c r="AM261" s="15" t="n">
        <v>0.75625</v>
      </c>
      <c r="AN261" s="15" t="n">
        <v>0.7576388888888889</v>
      </c>
      <c r="AO261" s="15" t="n">
        <v>0.7611111111111111</v>
      </c>
      <c r="AP261" s="15" t="n">
        <v>0.7590277777777777</v>
      </c>
      <c r="AQ261" s="15" t="n">
        <v>0.7680555555555556</v>
      </c>
      <c r="AR261" s="15" t="n">
        <v>0.7680555555555556</v>
      </c>
      <c r="AS261" s="15" t="n">
        <v>0.76875</v>
      </c>
      <c r="AT261" s="15" t="n">
        <v>0.7666666666666667</v>
      </c>
      <c r="AU261" s="15" t="n">
        <v>0.7645833333333333</v>
      </c>
      <c r="AV261" s="15" t="n">
        <v>0.7645833333333333</v>
      </c>
      <c r="AW261" s="15" t="n">
        <v>0.7666666666666667</v>
      </c>
      <c r="AX261" s="15" t="n">
        <v>0.7736111111111111</v>
      </c>
    </row>
    <row r="262">
      <c r="A262" s="14" t="n">
        <v>46281</v>
      </c>
      <c r="B262" s="15" t="n">
        <v>0.7388888888888889</v>
      </c>
      <c r="C262" s="15" t="n">
        <v>0.7270833333333333</v>
      </c>
      <c r="D262" s="15" t="n">
        <v>0.7395833333333334</v>
      </c>
      <c r="E262" s="15" t="n">
        <v>0.7381944444444445</v>
      </c>
      <c r="F262" s="15" t="n">
        <v>0.7388888888888889</v>
      </c>
      <c r="G262" s="15" t="n">
        <v>0.7409722222222223</v>
      </c>
      <c r="H262" s="15" t="n">
        <v>0.7402777777777778</v>
      </c>
      <c r="I262" s="15" t="n">
        <v>0.7395833333333334</v>
      </c>
      <c r="J262" s="15" t="n">
        <v>0.7395833333333334</v>
      </c>
      <c r="K262" s="15" t="n">
        <v>0.7409722222222223</v>
      </c>
      <c r="L262" s="15" t="n">
        <v>0.7430555555555556</v>
      </c>
      <c r="M262" s="15" t="n">
        <v>0.7416666666666667</v>
      </c>
      <c r="N262" s="15" t="n">
        <v>0.7402777777777778</v>
      </c>
      <c r="O262" s="15" t="n">
        <v>0.7416666666666667</v>
      </c>
      <c r="P262" s="15" t="n">
        <v>0.7326388888888888</v>
      </c>
      <c r="Q262" s="15" t="n">
        <v>0.7416666666666667</v>
      </c>
      <c r="R262" s="15" t="n">
        <v>0.74375</v>
      </c>
      <c r="S262" s="15" t="n">
        <v>0.7486111111111111</v>
      </c>
      <c r="T262" s="15" t="n">
        <v>0.75</v>
      </c>
      <c r="U262" s="15" t="n">
        <v>0.7513888888888889</v>
      </c>
      <c r="V262" s="15" t="n">
        <v>0.7444444444444445</v>
      </c>
      <c r="W262" s="15" t="n">
        <v>0.7458333333333333</v>
      </c>
      <c r="X262" s="15" t="n">
        <v>0.7493055555555556</v>
      </c>
      <c r="Y262" s="15" t="n">
        <v>0.7451388888888889</v>
      </c>
      <c r="Z262" s="15" t="n">
        <v>0.7493055555555556</v>
      </c>
      <c r="AA262" s="15" t="n">
        <v>0.75</v>
      </c>
      <c r="AB262" s="15" t="n">
        <v>0.7520833333333333</v>
      </c>
      <c r="AC262" s="15" t="n">
        <v>0.7520833333333333</v>
      </c>
      <c r="AD262" s="15" t="n">
        <v>0.7527777777777778</v>
      </c>
      <c r="AE262" s="15" t="n">
        <v>0.7534722222222222</v>
      </c>
      <c r="AF262" s="15" t="n">
        <v>0.7520833333333333</v>
      </c>
      <c r="AG262" s="15" t="n">
        <v>0.7534722222222222</v>
      </c>
      <c r="AH262" s="15" t="n">
        <v>0.75625</v>
      </c>
      <c r="AI262" s="15" t="n">
        <v>0.7597222222222222</v>
      </c>
      <c r="AJ262" s="15" t="n">
        <v>0.7569444444444444</v>
      </c>
      <c r="AK262" s="15" t="n">
        <v>0.7611111111111111</v>
      </c>
      <c r="AL262" s="15" t="n">
        <v>0.7638888888888888</v>
      </c>
      <c r="AM262" s="15" t="n">
        <v>0.7555555555555555</v>
      </c>
      <c r="AN262" s="15" t="n">
        <v>0.7569444444444444</v>
      </c>
      <c r="AO262" s="15" t="n">
        <v>0.7604166666666666</v>
      </c>
      <c r="AP262" s="15" t="n">
        <v>0.7583333333333333</v>
      </c>
      <c r="AQ262" s="15" t="n">
        <v>0.7666666666666667</v>
      </c>
      <c r="AR262" s="15" t="n">
        <v>0.7666666666666667</v>
      </c>
      <c r="AS262" s="15" t="n">
        <v>0.7680555555555556</v>
      </c>
      <c r="AT262" s="15" t="n">
        <v>0.7659722222222223</v>
      </c>
      <c r="AU262" s="15" t="n">
        <v>0.7631944444444444</v>
      </c>
      <c r="AV262" s="15" t="n">
        <v>0.7638888888888888</v>
      </c>
      <c r="AW262" s="15" t="n">
        <v>0.7659722222222223</v>
      </c>
      <c r="AX262" s="15" t="n">
        <v>0.7729166666666667</v>
      </c>
    </row>
    <row r="263">
      <c r="A263" s="14" t="n">
        <v>46282</v>
      </c>
      <c r="B263" s="15" t="n">
        <v>0.7375</v>
      </c>
      <c r="C263" s="15" t="n">
        <v>0.7256944444444444</v>
      </c>
      <c r="D263" s="15" t="n">
        <v>0.7388888888888889</v>
      </c>
      <c r="E263" s="15" t="n">
        <v>0.7375</v>
      </c>
      <c r="F263" s="15" t="n">
        <v>0.7375</v>
      </c>
      <c r="G263" s="15" t="n">
        <v>0.7402777777777778</v>
      </c>
      <c r="H263" s="15" t="n">
        <v>0.7388888888888889</v>
      </c>
      <c r="I263" s="15" t="n">
        <v>0.7388888888888889</v>
      </c>
      <c r="J263" s="15" t="n">
        <v>0.7381944444444445</v>
      </c>
      <c r="K263" s="15" t="n">
        <v>0.7402777777777778</v>
      </c>
      <c r="L263" s="15" t="n">
        <v>0.7423611111111111</v>
      </c>
      <c r="M263" s="15" t="n">
        <v>0.7402777777777778</v>
      </c>
      <c r="N263" s="15" t="n">
        <v>0.7395833333333334</v>
      </c>
      <c r="O263" s="15" t="n">
        <v>0.7402777777777778</v>
      </c>
      <c r="P263" s="15" t="n">
        <v>0.7319444444444444</v>
      </c>
      <c r="Q263" s="15" t="n">
        <v>0.7402777777777778</v>
      </c>
      <c r="R263" s="15" t="n">
        <v>0.7430555555555556</v>
      </c>
      <c r="S263" s="15" t="n">
        <v>0.7472222222222222</v>
      </c>
      <c r="T263" s="15" t="n">
        <v>0.7493055555555556</v>
      </c>
      <c r="U263" s="15" t="n">
        <v>0.75</v>
      </c>
      <c r="V263" s="15" t="n">
        <v>0.74375</v>
      </c>
      <c r="W263" s="15" t="n">
        <v>0.7451388888888889</v>
      </c>
      <c r="X263" s="15" t="n">
        <v>0.7486111111111111</v>
      </c>
      <c r="Y263" s="15" t="n">
        <v>0.74375</v>
      </c>
      <c r="Z263" s="15" t="n">
        <v>0.7479166666666667</v>
      </c>
      <c r="AA263" s="15" t="n">
        <v>0.7493055555555556</v>
      </c>
      <c r="AB263" s="15" t="n">
        <v>0.7506944444444444</v>
      </c>
      <c r="AC263" s="15" t="n">
        <v>0.7513888888888889</v>
      </c>
      <c r="AD263" s="15" t="n">
        <v>0.7520833333333333</v>
      </c>
      <c r="AE263" s="15" t="n">
        <v>0.7527777777777778</v>
      </c>
      <c r="AF263" s="15" t="n">
        <v>0.7506944444444444</v>
      </c>
      <c r="AG263" s="15" t="n">
        <v>0.7527777777777778</v>
      </c>
      <c r="AH263" s="15" t="n">
        <v>0.7555555555555555</v>
      </c>
      <c r="AI263" s="15" t="n">
        <v>0.7590277777777777</v>
      </c>
      <c r="AJ263" s="15" t="n">
        <v>0.75625</v>
      </c>
      <c r="AK263" s="15" t="n">
        <v>0.7604166666666666</v>
      </c>
      <c r="AL263" s="15" t="n">
        <v>0.7631944444444444</v>
      </c>
      <c r="AM263" s="15" t="n">
        <v>0.7541666666666667</v>
      </c>
      <c r="AN263" s="15" t="n">
        <v>0.7555555555555555</v>
      </c>
      <c r="AO263" s="15" t="n">
        <v>0.7590277777777777</v>
      </c>
      <c r="AP263" s="15" t="n">
        <v>0.7569444444444444</v>
      </c>
      <c r="AQ263" s="15" t="n">
        <v>0.7659722222222223</v>
      </c>
      <c r="AR263" s="15" t="n">
        <v>0.7659722222222223</v>
      </c>
      <c r="AS263" s="15" t="n">
        <v>0.7673611111111112</v>
      </c>
      <c r="AT263" s="15" t="n">
        <v>0.7645833333333333</v>
      </c>
      <c r="AU263" s="15" t="n">
        <v>0.7625</v>
      </c>
      <c r="AV263" s="15" t="n">
        <v>0.7625</v>
      </c>
      <c r="AW263" s="15" t="n">
        <v>0.7652777777777777</v>
      </c>
      <c r="AX263" s="15" t="n">
        <v>0.7722222222222223</v>
      </c>
    </row>
    <row r="264">
      <c r="A264" s="14" t="n">
        <v>46283</v>
      </c>
      <c r="B264" s="15" t="n">
        <v>0.7361111111111112</v>
      </c>
      <c r="C264" s="15" t="n">
        <v>0.7243055555555555</v>
      </c>
      <c r="D264" s="15" t="n">
        <v>0.7375</v>
      </c>
      <c r="E264" s="15" t="n">
        <v>0.7361111111111112</v>
      </c>
      <c r="F264" s="15" t="n">
        <v>0.7368055555555556</v>
      </c>
      <c r="G264" s="15" t="n">
        <v>0.7388888888888889</v>
      </c>
      <c r="H264" s="15" t="n">
        <v>0.7381944444444445</v>
      </c>
      <c r="I264" s="15" t="n">
        <v>0.7375</v>
      </c>
      <c r="J264" s="15" t="n">
        <v>0.7375</v>
      </c>
      <c r="K264" s="15" t="n">
        <v>0.7388888888888889</v>
      </c>
      <c r="L264" s="15" t="n">
        <v>0.7409722222222223</v>
      </c>
      <c r="M264" s="15" t="n">
        <v>0.7395833333333334</v>
      </c>
      <c r="N264" s="15" t="n">
        <v>0.7381944444444445</v>
      </c>
      <c r="O264" s="15" t="n">
        <v>0.7395833333333334</v>
      </c>
      <c r="P264" s="15" t="n">
        <v>0.73125</v>
      </c>
      <c r="Q264" s="15" t="n">
        <v>0.7395833333333334</v>
      </c>
      <c r="R264" s="15" t="n">
        <v>0.7416666666666667</v>
      </c>
      <c r="S264" s="15" t="n">
        <v>0.7465277777777778</v>
      </c>
      <c r="T264" s="15" t="n">
        <v>0.7479166666666667</v>
      </c>
      <c r="U264" s="15" t="n">
        <v>0.7493055555555556</v>
      </c>
      <c r="V264" s="15" t="n">
        <v>0.7423611111111111</v>
      </c>
      <c r="W264" s="15" t="n">
        <v>0.74375</v>
      </c>
      <c r="X264" s="15" t="n">
        <v>0.7472222222222222</v>
      </c>
      <c r="Y264" s="15" t="n">
        <v>0.7430555555555556</v>
      </c>
      <c r="Z264" s="15" t="n">
        <v>0.7472222222222222</v>
      </c>
      <c r="AA264" s="15" t="n">
        <v>0.7479166666666667</v>
      </c>
      <c r="AB264" s="15" t="n">
        <v>0.75</v>
      </c>
      <c r="AC264" s="15" t="n">
        <v>0.75</v>
      </c>
      <c r="AD264" s="15" t="n">
        <v>0.7506944444444444</v>
      </c>
      <c r="AE264" s="15" t="n">
        <v>0.7520833333333333</v>
      </c>
      <c r="AF264" s="15" t="n">
        <v>0.75</v>
      </c>
      <c r="AG264" s="15" t="n">
        <v>0.7520833333333333</v>
      </c>
      <c r="AH264" s="15" t="n">
        <v>0.7548611111111111</v>
      </c>
      <c r="AI264" s="15" t="n">
        <v>0.7576388888888889</v>
      </c>
      <c r="AJ264" s="15" t="n">
        <v>0.7555555555555555</v>
      </c>
      <c r="AK264" s="15" t="n">
        <v>0.7590277777777777</v>
      </c>
      <c r="AL264" s="15" t="n">
        <v>0.7618055555555555</v>
      </c>
      <c r="AM264" s="15" t="n">
        <v>0.7534722222222222</v>
      </c>
      <c r="AN264" s="15" t="n">
        <v>0.7548611111111111</v>
      </c>
      <c r="AO264" s="15" t="n">
        <v>0.7583333333333333</v>
      </c>
      <c r="AP264" s="15" t="n">
        <v>0.75625</v>
      </c>
      <c r="AQ264" s="15" t="n">
        <v>0.7645833333333333</v>
      </c>
      <c r="AR264" s="15" t="n">
        <v>0.7652777777777777</v>
      </c>
      <c r="AS264" s="15" t="n">
        <v>0.7659722222222223</v>
      </c>
      <c r="AT264" s="15" t="n">
        <v>0.7638888888888888</v>
      </c>
      <c r="AU264" s="15" t="n">
        <v>0.7611111111111111</v>
      </c>
      <c r="AV264" s="15" t="n">
        <v>0.7618055555555555</v>
      </c>
      <c r="AW264" s="15" t="n">
        <v>0.7638888888888888</v>
      </c>
      <c r="AX264" s="15" t="n">
        <v>0.7715277777777778</v>
      </c>
    </row>
    <row r="265">
      <c r="A265" s="14" t="n">
        <v>46284</v>
      </c>
      <c r="B265" s="15" t="n">
        <v>0.7347222222222223</v>
      </c>
      <c r="C265" s="15" t="n">
        <v>0.7236111111111111</v>
      </c>
      <c r="D265" s="15" t="n">
        <v>0.7361111111111112</v>
      </c>
      <c r="E265" s="15" t="n">
        <v>0.7347222222222223</v>
      </c>
      <c r="F265" s="15" t="n">
        <v>0.7354166666666667</v>
      </c>
      <c r="G265" s="15" t="n">
        <v>0.7375</v>
      </c>
      <c r="H265" s="15" t="n">
        <v>0.7368055555555556</v>
      </c>
      <c r="I265" s="15" t="n">
        <v>0.7368055555555556</v>
      </c>
      <c r="J265" s="15" t="n">
        <v>0.7361111111111112</v>
      </c>
      <c r="K265" s="15" t="n">
        <v>0.7381944444444445</v>
      </c>
      <c r="L265" s="15" t="n">
        <v>0.7402777777777778</v>
      </c>
      <c r="M265" s="15" t="n">
        <v>0.7388888888888889</v>
      </c>
      <c r="N265" s="15" t="n">
        <v>0.7375</v>
      </c>
      <c r="O265" s="15" t="n">
        <v>0.7381944444444445</v>
      </c>
      <c r="P265" s="15" t="n">
        <v>0.7305555555555555</v>
      </c>
      <c r="Q265" s="15" t="n">
        <v>0.7381944444444445</v>
      </c>
      <c r="R265" s="15" t="n">
        <v>0.7402777777777778</v>
      </c>
      <c r="S265" s="15" t="n">
        <v>0.7451388888888889</v>
      </c>
      <c r="T265" s="15" t="n">
        <v>0.7472222222222222</v>
      </c>
      <c r="U265" s="15" t="n">
        <v>0.7479166666666667</v>
      </c>
      <c r="V265" s="15" t="n">
        <v>0.7416666666666667</v>
      </c>
      <c r="W265" s="15" t="n">
        <v>0.7430555555555556</v>
      </c>
      <c r="X265" s="15" t="n">
        <v>0.7465277777777778</v>
      </c>
      <c r="Y265" s="15" t="n">
        <v>0.7416666666666667</v>
      </c>
      <c r="Z265" s="15" t="n">
        <v>0.7458333333333333</v>
      </c>
      <c r="AA265" s="15" t="n">
        <v>0.7472222222222222</v>
      </c>
      <c r="AB265" s="15" t="n">
        <v>0.7486111111111111</v>
      </c>
      <c r="AC265" s="15" t="n">
        <v>0.7493055555555556</v>
      </c>
      <c r="AD265" s="15" t="n">
        <v>0.75</v>
      </c>
      <c r="AE265" s="15" t="n">
        <v>0.7506944444444444</v>
      </c>
      <c r="AF265" s="15" t="n">
        <v>0.7493055555555556</v>
      </c>
      <c r="AG265" s="15" t="n">
        <v>0.7506944444444444</v>
      </c>
      <c r="AH265" s="15" t="n">
        <v>0.7534722222222222</v>
      </c>
      <c r="AI265" s="15" t="n">
        <v>0.7569444444444444</v>
      </c>
      <c r="AJ265" s="15" t="n">
        <v>0.7541666666666667</v>
      </c>
      <c r="AK265" s="15" t="n">
        <v>0.7583333333333333</v>
      </c>
      <c r="AL265" s="15" t="n">
        <v>0.7611111111111111</v>
      </c>
      <c r="AM265" s="15" t="n">
        <v>0.7527777777777778</v>
      </c>
      <c r="AN265" s="15" t="n">
        <v>0.7541666666666667</v>
      </c>
      <c r="AO265" s="15" t="n">
        <v>0.7576388888888889</v>
      </c>
      <c r="AP265" s="15" t="n">
        <v>0.7555555555555555</v>
      </c>
      <c r="AQ265" s="15" t="n">
        <v>0.7638888888888888</v>
      </c>
      <c r="AR265" s="15" t="n">
        <v>0.7638888888888888</v>
      </c>
      <c r="AS265" s="15" t="n">
        <v>0.7652777777777777</v>
      </c>
      <c r="AT265" s="15" t="n">
        <v>0.7631944444444444</v>
      </c>
      <c r="AU265" s="15" t="n">
        <v>0.7604166666666666</v>
      </c>
      <c r="AV265" s="15" t="n">
        <v>0.7611111111111111</v>
      </c>
      <c r="AW265" s="15" t="n">
        <v>0.7631944444444444</v>
      </c>
      <c r="AX265" s="15" t="n">
        <v>0.7708333333333334</v>
      </c>
    </row>
    <row r="266">
      <c r="A266" s="14" t="n">
        <v>46285</v>
      </c>
      <c r="B266" s="15" t="n">
        <v>0.7340277777777777</v>
      </c>
      <c r="C266" s="15" t="n">
        <v>0.7222222222222222</v>
      </c>
      <c r="D266" s="15" t="n">
        <v>0.7354166666666667</v>
      </c>
      <c r="E266" s="15" t="n">
        <v>0.7340277777777777</v>
      </c>
      <c r="F266" s="15" t="n">
        <v>0.7347222222222223</v>
      </c>
      <c r="G266" s="15" t="n">
        <v>0.7368055555555556</v>
      </c>
      <c r="H266" s="15" t="n">
        <v>0.7361111111111112</v>
      </c>
      <c r="I266" s="15" t="n">
        <v>0.7354166666666667</v>
      </c>
      <c r="J266" s="15" t="n">
        <v>0.7354166666666667</v>
      </c>
      <c r="K266" s="15" t="n">
        <v>0.7368055555555556</v>
      </c>
      <c r="L266" s="15" t="n">
        <v>0.7388888888888889</v>
      </c>
      <c r="M266" s="15" t="n">
        <v>0.7375</v>
      </c>
      <c r="N266" s="15" t="n">
        <v>0.7361111111111112</v>
      </c>
      <c r="O266" s="15" t="n">
        <v>0.7375</v>
      </c>
      <c r="P266" s="15" t="n">
        <v>0.7298611111111111</v>
      </c>
      <c r="Q266" s="15" t="n">
        <v>0.7375</v>
      </c>
      <c r="R266" s="15" t="n">
        <v>0.7395833333333334</v>
      </c>
      <c r="S266" s="15" t="n">
        <v>0.7444444444444445</v>
      </c>
      <c r="T266" s="15" t="n">
        <v>0.7458333333333333</v>
      </c>
      <c r="U266" s="15" t="n">
        <v>0.7472222222222222</v>
      </c>
      <c r="V266" s="15" t="n">
        <v>0.7402777777777778</v>
      </c>
      <c r="W266" s="15" t="n">
        <v>0.7416666666666667</v>
      </c>
      <c r="X266" s="15" t="n">
        <v>0.7451388888888889</v>
      </c>
      <c r="Y266" s="15" t="n">
        <v>0.7409722222222223</v>
      </c>
      <c r="Z266" s="15" t="n">
        <v>0.7451388888888889</v>
      </c>
      <c r="AA266" s="15" t="n">
        <v>0.7458333333333333</v>
      </c>
      <c r="AB266" s="15" t="n">
        <v>0.7479166666666667</v>
      </c>
      <c r="AC266" s="15" t="n">
        <v>0.7479166666666667</v>
      </c>
      <c r="AD266" s="15" t="n">
        <v>0.7493055555555556</v>
      </c>
      <c r="AE266" s="15" t="n">
        <v>0.75</v>
      </c>
      <c r="AF266" s="15" t="n">
        <v>0.7479166666666667</v>
      </c>
      <c r="AG266" s="15" t="n">
        <v>0.75</v>
      </c>
      <c r="AH266" s="15" t="n">
        <v>0.7527777777777778</v>
      </c>
      <c r="AI266" s="15" t="n">
        <v>0.7555555555555555</v>
      </c>
      <c r="AJ266" s="15" t="n">
        <v>0.7534722222222222</v>
      </c>
      <c r="AK266" s="15" t="n">
        <v>0.7576388888888889</v>
      </c>
      <c r="AL266" s="15" t="n">
        <v>0.7597222222222222</v>
      </c>
      <c r="AM266" s="15" t="n">
        <v>0.7513888888888889</v>
      </c>
      <c r="AN266" s="15" t="n">
        <v>0.7527777777777778</v>
      </c>
      <c r="AO266" s="15" t="n">
        <v>0.75625</v>
      </c>
      <c r="AP266" s="15" t="n">
        <v>0.7541666666666667</v>
      </c>
      <c r="AQ266" s="15" t="n">
        <v>0.7631944444444444</v>
      </c>
      <c r="AR266" s="15" t="n">
        <v>0.7631944444444444</v>
      </c>
      <c r="AS266" s="15" t="n">
        <v>0.7645833333333333</v>
      </c>
      <c r="AT266" s="15" t="n">
        <v>0.7618055555555555</v>
      </c>
      <c r="AU266" s="15" t="n">
        <v>0.7597222222222222</v>
      </c>
      <c r="AV266" s="15" t="n">
        <v>0.7597222222222222</v>
      </c>
      <c r="AW266" s="15" t="n">
        <v>0.7625</v>
      </c>
      <c r="AX266" s="15" t="n">
        <v>0.7701388888888889</v>
      </c>
    </row>
    <row r="267">
      <c r="A267" s="14" t="n">
        <v>46286</v>
      </c>
      <c r="B267" s="15" t="n">
        <v>0.7326388888888888</v>
      </c>
      <c r="C267" s="15" t="n">
        <v>0.7208333333333333</v>
      </c>
      <c r="D267" s="15" t="n">
        <v>0.7340277777777777</v>
      </c>
      <c r="E267" s="15" t="n">
        <v>0.7326388888888888</v>
      </c>
      <c r="F267" s="15" t="n">
        <v>0.7333333333333333</v>
      </c>
      <c r="G267" s="15" t="n">
        <v>0.7354166666666667</v>
      </c>
      <c r="H267" s="15" t="n">
        <v>0.7347222222222223</v>
      </c>
      <c r="I267" s="15" t="n">
        <v>0.7347222222222223</v>
      </c>
      <c r="J267" s="15" t="n">
        <v>0.7340277777777777</v>
      </c>
      <c r="K267" s="15" t="n">
        <v>0.7361111111111112</v>
      </c>
      <c r="L267" s="15" t="n">
        <v>0.7381944444444445</v>
      </c>
      <c r="M267" s="15" t="n">
        <v>0.7368055555555556</v>
      </c>
      <c r="N267" s="15" t="n">
        <v>0.7354166666666667</v>
      </c>
      <c r="O267" s="15" t="n">
        <v>0.7361111111111112</v>
      </c>
      <c r="P267" s="15" t="n">
        <v>0.7291666666666666</v>
      </c>
      <c r="Q267" s="15" t="n">
        <v>0.7368055555555556</v>
      </c>
      <c r="R267" s="15" t="n">
        <v>0.7381944444444445</v>
      </c>
      <c r="S267" s="15" t="n">
        <v>0.7430555555555556</v>
      </c>
      <c r="T267" s="15" t="n">
        <v>0.7451388888888889</v>
      </c>
      <c r="U267" s="15" t="n">
        <v>0.7458333333333333</v>
      </c>
      <c r="V267" s="15" t="n">
        <v>0.7395833333333334</v>
      </c>
      <c r="W267" s="15" t="n">
        <v>0.7409722222222223</v>
      </c>
      <c r="X267" s="15" t="n">
        <v>0.7444444444444445</v>
      </c>
      <c r="Y267" s="15" t="n">
        <v>0.7402777777777778</v>
      </c>
      <c r="Z267" s="15" t="n">
        <v>0.74375</v>
      </c>
      <c r="AA267" s="15" t="n">
        <v>0.7451388888888889</v>
      </c>
      <c r="AB267" s="15" t="n">
        <v>0.7472222222222222</v>
      </c>
      <c r="AC267" s="15" t="n">
        <v>0.7472222222222222</v>
      </c>
      <c r="AD267" s="15" t="n">
        <v>0.7479166666666667</v>
      </c>
      <c r="AE267" s="15" t="n">
        <v>0.7486111111111111</v>
      </c>
      <c r="AF267" s="15" t="n">
        <v>0.7472222222222222</v>
      </c>
      <c r="AG267" s="15" t="n">
        <v>0.7486111111111111</v>
      </c>
      <c r="AH267" s="15" t="n">
        <v>0.7513888888888889</v>
      </c>
      <c r="AI267" s="15" t="n">
        <v>0.7548611111111111</v>
      </c>
      <c r="AJ267" s="15" t="n">
        <v>0.7520833333333333</v>
      </c>
      <c r="AK267" s="15" t="n">
        <v>0.75625</v>
      </c>
      <c r="AL267" s="15" t="n">
        <v>0.7590277777777777</v>
      </c>
      <c r="AM267" s="15" t="n">
        <v>0.7506944444444444</v>
      </c>
      <c r="AN267" s="15" t="n">
        <v>0.7520833333333333</v>
      </c>
      <c r="AO267" s="15" t="n">
        <v>0.7555555555555555</v>
      </c>
      <c r="AP267" s="15" t="n">
        <v>0.7534722222222222</v>
      </c>
      <c r="AQ267" s="15" t="n">
        <v>0.7618055555555555</v>
      </c>
      <c r="AR267" s="15" t="n">
        <v>0.7625</v>
      </c>
      <c r="AS267" s="15" t="n">
        <v>0.7631944444444444</v>
      </c>
      <c r="AT267" s="15" t="n">
        <v>0.7611111111111111</v>
      </c>
      <c r="AU267" s="15" t="n">
        <v>0.7583333333333333</v>
      </c>
      <c r="AV267" s="15" t="n">
        <v>0.7590277777777777</v>
      </c>
      <c r="AW267" s="15" t="n">
        <v>0.7611111111111111</v>
      </c>
      <c r="AX267" s="15" t="n">
        <v>0.76875</v>
      </c>
    </row>
    <row r="268">
      <c r="A268" s="14" t="n">
        <v>46287</v>
      </c>
      <c r="B268" s="15" t="n">
        <v>0.73125</v>
      </c>
      <c r="C268" s="15" t="n">
        <v>0.7194444444444444</v>
      </c>
      <c r="D268" s="15" t="n">
        <v>0.7326388888888888</v>
      </c>
      <c r="E268" s="15" t="n">
        <v>0.73125</v>
      </c>
      <c r="F268" s="15" t="n">
        <v>0.7319444444444444</v>
      </c>
      <c r="G268" s="15" t="n">
        <v>0.7347222222222223</v>
      </c>
      <c r="H268" s="15" t="n">
        <v>0.7333333333333333</v>
      </c>
      <c r="I268" s="15" t="n">
        <v>0.7333333333333333</v>
      </c>
      <c r="J268" s="15" t="n">
        <v>0.7333333333333333</v>
      </c>
      <c r="K268" s="15" t="n">
        <v>0.7347222222222223</v>
      </c>
      <c r="L268" s="15" t="n">
        <v>0.7368055555555556</v>
      </c>
      <c r="M268" s="15" t="n">
        <v>0.7354166666666667</v>
      </c>
      <c r="N268" s="15" t="n">
        <v>0.7340277777777777</v>
      </c>
      <c r="O268" s="15" t="n">
        <v>0.7354166666666667</v>
      </c>
      <c r="P268" s="15" t="n">
        <v>0.7277777777777777</v>
      </c>
      <c r="Q268" s="15" t="n">
        <v>0.7354166666666667</v>
      </c>
      <c r="R268" s="15" t="n">
        <v>0.7375</v>
      </c>
      <c r="S268" s="15" t="n">
        <v>0.7423611111111111</v>
      </c>
      <c r="T268" s="15" t="n">
        <v>0.74375</v>
      </c>
      <c r="U268" s="15" t="n">
        <v>0.7451388888888889</v>
      </c>
      <c r="V268" s="15" t="n">
        <v>0.7381944444444445</v>
      </c>
      <c r="W268" s="15" t="n">
        <v>0.7395833333333334</v>
      </c>
      <c r="X268" s="15" t="n">
        <v>0.74375</v>
      </c>
      <c r="Y268" s="15" t="n">
        <v>0.7388888888888889</v>
      </c>
      <c r="Z268" s="15" t="n">
        <v>0.7430555555555556</v>
      </c>
      <c r="AA268" s="15" t="n">
        <v>0.7444444444444445</v>
      </c>
      <c r="AB268" s="15" t="n">
        <v>0.7458333333333333</v>
      </c>
      <c r="AC268" s="15" t="n">
        <v>0.7465277777777778</v>
      </c>
      <c r="AD268" s="15" t="n">
        <v>0.7472222222222222</v>
      </c>
      <c r="AE268" s="15" t="n">
        <v>0.7479166666666667</v>
      </c>
      <c r="AF268" s="15" t="n">
        <v>0.7458333333333333</v>
      </c>
      <c r="AG268" s="15" t="n">
        <v>0.7479166666666667</v>
      </c>
      <c r="AH268" s="15" t="n">
        <v>0.7506944444444444</v>
      </c>
      <c r="AI268" s="15" t="n">
        <v>0.7534722222222222</v>
      </c>
      <c r="AJ268" s="15" t="n">
        <v>0.7513888888888889</v>
      </c>
      <c r="AK268" s="15" t="n">
        <v>0.7555555555555555</v>
      </c>
      <c r="AL268" s="15" t="n">
        <v>0.7583333333333333</v>
      </c>
      <c r="AM268" s="15" t="n">
        <v>0.7493055555555556</v>
      </c>
      <c r="AN268" s="15" t="n">
        <v>0.7506944444444444</v>
      </c>
      <c r="AO268" s="15" t="n">
        <v>0.7541666666666667</v>
      </c>
      <c r="AP268" s="15" t="n">
        <v>0.7520833333333333</v>
      </c>
      <c r="AQ268" s="15" t="n">
        <v>0.7611111111111111</v>
      </c>
      <c r="AR268" s="15" t="n">
        <v>0.7611111111111111</v>
      </c>
      <c r="AS268" s="15" t="n">
        <v>0.7625</v>
      </c>
      <c r="AT268" s="15" t="n">
        <v>0.7604166666666666</v>
      </c>
      <c r="AU268" s="15" t="n">
        <v>0.7576388888888889</v>
      </c>
      <c r="AV268" s="15" t="n">
        <v>0.7583333333333333</v>
      </c>
      <c r="AW268" s="15" t="n">
        <v>0.7604166666666666</v>
      </c>
      <c r="AX268" s="15" t="n">
        <v>0.7680555555555556</v>
      </c>
    </row>
    <row r="269">
      <c r="A269" s="14" t="n">
        <v>46288</v>
      </c>
      <c r="B269" s="15" t="n">
        <v>0.7298611111111111</v>
      </c>
      <c r="C269" s="15" t="n">
        <v>0.7180555555555556</v>
      </c>
      <c r="D269" s="15" t="n">
        <v>0.7319444444444444</v>
      </c>
      <c r="E269" s="15" t="n">
        <v>0.7305555555555555</v>
      </c>
      <c r="F269" s="15" t="n">
        <v>0.73125</v>
      </c>
      <c r="G269" s="15" t="n">
        <v>0.7333333333333333</v>
      </c>
      <c r="H269" s="15" t="n">
        <v>0.7326388888888888</v>
      </c>
      <c r="I269" s="15" t="n">
        <v>0.7319444444444444</v>
      </c>
      <c r="J269" s="15" t="n">
        <v>0.7319444444444444</v>
      </c>
      <c r="K269" s="15" t="n">
        <v>0.7340277777777777</v>
      </c>
      <c r="L269" s="15" t="n">
        <v>0.7361111111111112</v>
      </c>
      <c r="M269" s="15" t="n">
        <v>0.7347222222222223</v>
      </c>
      <c r="N269" s="15" t="n">
        <v>0.7333333333333333</v>
      </c>
      <c r="O269" s="15" t="n">
        <v>0.7340277777777777</v>
      </c>
      <c r="P269" s="15" t="n">
        <v>0.7270833333333333</v>
      </c>
      <c r="Q269" s="15" t="n">
        <v>0.7347222222222223</v>
      </c>
      <c r="R269" s="15" t="n">
        <v>0.7361111111111112</v>
      </c>
      <c r="S269" s="15" t="n">
        <v>0.7409722222222223</v>
      </c>
      <c r="T269" s="15" t="n">
        <v>0.7430555555555556</v>
      </c>
      <c r="U269" s="15" t="n">
        <v>0.74375</v>
      </c>
      <c r="V269" s="15" t="n">
        <v>0.7375</v>
      </c>
      <c r="W269" s="15" t="n">
        <v>0.7388888888888889</v>
      </c>
      <c r="X269" s="15" t="n">
        <v>0.7423611111111111</v>
      </c>
      <c r="Y269" s="15" t="n">
        <v>0.7381944444444445</v>
      </c>
      <c r="Z269" s="15" t="n">
        <v>0.7423611111111111</v>
      </c>
      <c r="AA269" s="15" t="n">
        <v>0.7430555555555556</v>
      </c>
      <c r="AB269" s="15" t="n">
        <v>0.7451388888888889</v>
      </c>
      <c r="AC269" s="15" t="n">
        <v>0.7451388888888889</v>
      </c>
      <c r="AD269" s="15" t="n">
        <v>0.7458333333333333</v>
      </c>
      <c r="AE269" s="15" t="n">
        <v>0.7465277777777778</v>
      </c>
      <c r="AF269" s="15" t="n">
        <v>0.7451388888888889</v>
      </c>
      <c r="AG269" s="15" t="n">
        <v>0.7465277777777778</v>
      </c>
      <c r="AH269" s="15" t="n">
        <v>0.7493055555555556</v>
      </c>
      <c r="AI269" s="15" t="n">
        <v>0.7527777777777778</v>
      </c>
      <c r="AJ269" s="15" t="n">
        <v>0.75</v>
      </c>
      <c r="AK269" s="15" t="n">
        <v>0.7541666666666667</v>
      </c>
      <c r="AL269" s="15" t="n">
        <v>0.7569444444444444</v>
      </c>
      <c r="AM269" s="15" t="n">
        <v>0.7486111111111111</v>
      </c>
      <c r="AN269" s="15" t="n">
        <v>0.75</v>
      </c>
      <c r="AO269" s="15" t="n">
        <v>0.7534722222222222</v>
      </c>
      <c r="AP269" s="15" t="n">
        <v>0.7513888888888889</v>
      </c>
      <c r="AQ269" s="15" t="n">
        <v>0.7597222222222222</v>
      </c>
      <c r="AR269" s="15" t="n">
        <v>0.7604166666666666</v>
      </c>
      <c r="AS269" s="15" t="n">
        <v>0.7618055555555555</v>
      </c>
      <c r="AT269" s="15" t="n">
        <v>0.7590277777777777</v>
      </c>
      <c r="AU269" s="15" t="n">
        <v>0.7569444444444444</v>
      </c>
      <c r="AV269" s="15" t="n">
        <v>0.7569444444444444</v>
      </c>
      <c r="AW269" s="15" t="n">
        <v>0.7597222222222222</v>
      </c>
      <c r="AX269" s="15" t="n">
        <v>0.7673611111111112</v>
      </c>
    </row>
    <row r="270">
      <c r="A270" s="14" t="n">
        <v>46289</v>
      </c>
      <c r="B270" s="15" t="n">
        <v>0.7284722222222222</v>
      </c>
      <c r="C270" s="15" t="n">
        <v>0.7166666666666667</v>
      </c>
      <c r="D270" s="15" t="n">
        <v>0.7305555555555555</v>
      </c>
      <c r="E270" s="15" t="n">
        <v>0.7291666666666666</v>
      </c>
      <c r="F270" s="15" t="n">
        <v>0.7298611111111111</v>
      </c>
      <c r="G270" s="15" t="n">
        <v>0.7319444444444444</v>
      </c>
      <c r="H270" s="15" t="n">
        <v>0.73125</v>
      </c>
      <c r="I270" s="15" t="n">
        <v>0.73125</v>
      </c>
      <c r="J270" s="15" t="n">
        <v>0.73125</v>
      </c>
      <c r="K270" s="15" t="n">
        <v>0.7326388888888888</v>
      </c>
      <c r="L270" s="15" t="n">
        <v>0.7347222222222223</v>
      </c>
      <c r="M270" s="15" t="n">
        <v>0.7333333333333333</v>
      </c>
      <c r="N270" s="15" t="n">
        <v>0.7319444444444444</v>
      </c>
      <c r="O270" s="15" t="n">
        <v>0.7333333333333333</v>
      </c>
      <c r="P270" s="15" t="n">
        <v>0.7263888888888889</v>
      </c>
      <c r="Q270" s="15" t="n">
        <v>0.7333333333333333</v>
      </c>
      <c r="R270" s="15" t="n">
        <v>0.7354166666666667</v>
      </c>
      <c r="S270" s="15" t="n">
        <v>0.7402777777777778</v>
      </c>
      <c r="T270" s="15" t="n">
        <v>0.7416666666666667</v>
      </c>
      <c r="U270" s="15" t="n">
        <v>0.7430555555555556</v>
      </c>
      <c r="V270" s="15" t="n">
        <v>0.7361111111111112</v>
      </c>
      <c r="W270" s="15" t="n">
        <v>0.7375</v>
      </c>
      <c r="X270" s="15" t="n">
        <v>0.7416666666666667</v>
      </c>
      <c r="Y270" s="15" t="n">
        <v>0.7368055555555556</v>
      </c>
      <c r="Z270" s="15" t="n">
        <v>0.7409722222222223</v>
      </c>
      <c r="AA270" s="15" t="n">
        <v>0.7423611111111111</v>
      </c>
      <c r="AB270" s="15" t="n">
        <v>0.74375</v>
      </c>
      <c r="AC270" s="15" t="n">
        <v>0.7444444444444445</v>
      </c>
      <c r="AD270" s="15" t="n">
        <v>0.7451388888888889</v>
      </c>
      <c r="AE270" s="15" t="n">
        <v>0.7458333333333333</v>
      </c>
      <c r="AF270" s="15" t="n">
        <v>0.74375</v>
      </c>
      <c r="AG270" s="15" t="n">
        <v>0.7458333333333333</v>
      </c>
      <c r="AH270" s="15" t="n">
        <v>0.7486111111111111</v>
      </c>
      <c r="AI270" s="15" t="n">
        <v>0.7520833333333333</v>
      </c>
      <c r="AJ270" s="15" t="n">
        <v>0.7493055555555556</v>
      </c>
      <c r="AK270" s="15" t="n">
        <v>0.7534722222222222</v>
      </c>
      <c r="AL270" s="15" t="n">
        <v>0.75625</v>
      </c>
      <c r="AM270" s="15" t="n">
        <v>0.7479166666666667</v>
      </c>
      <c r="AN270" s="15" t="n">
        <v>0.7493055555555556</v>
      </c>
      <c r="AO270" s="15" t="n">
        <v>0.7527777777777778</v>
      </c>
      <c r="AP270" s="15" t="n">
        <v>0.7506944444444444</v>
      </c>
      <c r="AQ270" s="15" t="n">
        <v>0.7590277777777777</v>
      </c>
      <c r="AR270" s="15" t="n">
        <v>0.7597222222222222</v>
      </c>
      <c r="AS270" s="15" t="n">
        <v>0.7604166666666666</v>
      </c>
      <c r="AT270" s="15" t="n">
        <v>0.7583333333333333</v>
      </c>
      <c r="AU270" s="15" t="n">
        <v>0.7555555555555555</v>
      </c>
      <c r="AV270" s="15" t="n">
        <v>0.75625</v>
      </c>
      <c r="AW270" s="15" t="n">
        <v>0.7590277777777777</v>
      </c>
      <c r="AX270" s="15" t="n">
        <v>0.7666666666666667</v>
      </c>
    </row>
    <row r="271">
      <c r="A271" s="14" t="n">
        <v>46290</v>
      </c>
      <c r="B271" s="15" t="n">
        <v>0.7277777777777777</v>
      </c>
      <c r="C271" s="15" t="n">
        <v>0.7159722222222222</v>
      </c>
      <c r="D271" s="15" t="n">
        <v>0.7291666666666666</v>
      </c>
      <c r="E271" s="15" t="n">
        <v>0.7284722222222222</v>
      </c>
      <c r="F271" s="15" t="n">
        <v>0.7291666666666666</v>
      </c>
      <c r="G271" s="15" t="n">
        <v>0.73125</v>
      </c>
      <c r="H271" s="15" t="n">
        <v>0.7305555555555555</v>
      </c>
      <c r="I271" s="15" t="n">
        <v>0.7298611111111111</v>
      </c>
      <c r="J271" s="15" t="n">
        <v>0.7298611111111111</v>
      </c>
      <c r="K271" s="15" t="n">
        <v>0.7319444444444444</v>
      </c>
      <c r="L271" s="15" t="n">
        <v>0.7340277777777777</v>
      </c>
      <c r="M271" s="15" t="n">
        <v>0.7326388888888888</v>
      </c>
      <c r="N271" s="15" t="n">
        <v>0.73125</v>
      </c>
      <c r="O271" s="15" t="n">
        <v>0.7319444444444444</v>
      </c>
      <c r="P271" s="15" t="n">
        <v>0.7256944444444444</v>
      </c>
      <c r="Q271" s="15" t="n">
        <v>0.7326388888888888</v>
      </c>
      <c r="R271" s="15" t="n">
        <v>0.7340277777777777</v>
      </c>
      <c r="S271" s="15" t="n">
        <v>0.7388888888888889</v>
      </c>
      <c r="T271" s="15" t="n">
        <v>0.7409722222222223</v>
      </c>
      <c r="U271" s="15" t="n">
        <v>0.7416666666666667</v>
      </c>
      <c r="V271" s="15" t="n">
        <v>0.7354166666666667</v>
      </c>
      <c r="W271" s="15" t="n">
        <v>0.7361111111111112</v>
      </c>
      <c r="X271" s="15" t="n">
        <v>0.7402777777777778</v>
      </c>
      <c r="Y271" s="15" t="n">
        <v>0.7361111111111112</v>
      </c>
      <c r="Z271" s="15" t="n">
        <v>0.7402777777777778</v>
      </c>
      <c r="AA271" s="15" t="n">
        <v>0.7409722222222223</v>
      </c>
      <c r="AB271" s="15" t="n">
        <v>0.7430555555555556</v>
      </c>
      <c r="AC271" s="15" t="n">
        <v>0.7430555555555556</v>
      </c>
      <c r="AD271" s="15" t="n">
        <v>0.74375</v>
      </c>
      <c r="AE271" s="15" t="n">
        <v>0.7451388888888889</v>
      </c>
      <c r="AF271" s="15" t="n">
        <v>0.7430555555555556</v>
      </c>
      <c r="AG271" s="15" t="n">
        <v>0.7451388888888889</v>
      </c>
      <c r="AH271" s="15" t="n">
        <v>0.7472222222222222</v>
      </c>
      <c r="AI271" s="15" t="n">
        <v>0.7506944444444444</v>
      </c>
      <c r="AJ271" s="15" t="n">
        <v>0.7486111111111111</v>
      </c>
      <c r="AK271" s="15" t="n">
        <v>0.7527777777777778</v>
      </c>
      <c r="AL271" s="15" t="n">
        <v>0.7548611111111111</v>
      </c>
      <c r="AM271" s="15" t="n">
        <v>0.7465277777777778</v>
      </c>
      <c r="AN271" s="15" t="n">
        <v>0.7479166666666667</v>
      </c>
      <c r="AO271" s="15" t="n">
        <v>0.7513888888888889</v>
      </c>
      <c r="AP271" s="15" t="n">
        <v>0.7493055555555556</v>
      </c>
      <c r="AQ271" s="15" t="n">
        <v>0.7583333333333333</v>
      </c>
      <c r="AR271" s="15" t="n">
        <v>0.7583333333333333</v>
      </c>
      <c r="AS271" s="15" t="n">
        <v>0.7597222222222222</v>
      </c>
      <c r="AT271" s="15" t="n">
        <v>0.7576388888888889</v>
      </c>
      <c r="AU271" s="15" t="n">
        <v>0.7548611111111111</v>
      </c>
      <c r="AV271" s="15" t="n">
        <v>0.7555555555555555</v>
      </c>
      <c r="AW271" s="15" t="n">
        <v>0.7576388888888889</v>
      </c>
      <c r="AX271" s="15" t="n">
        <v>0.7659722222222223</v>
      </c>
    </row>
    <row r="272">
      <c r="A272" s="14" t="n">
        <v>46291</v>
      </c>
      <c r="B272" s="15" t="n">
        <v>0.7263888888888889</v>
      </c>
      <c r="C272" s="15" t="n">
        <v>0.7145833333333333</v>
      </c>
      <c r="D272" s="15" t="n">
        <v>0.7277777777777777</v>
      </c>
      <c r="E272" s="15" t="n">
        <v>0.7270833333333333</v>
      </c>
      <c r="F272" s="15" t="n">
        <v>0.7277777777777777</v>
      </c>
      <c r="G272" s="15" t="n">
        <v>0.7298611111111111</v>
      </c>
      <c r="H272" s="15" t="n">
        <v>0.7291666666666666</v>
      </c>
      <c r="I272" s="15" t="n">
        <v>0.7291666666666666</v>
      </c>
      <c r="J272" s="15" t="n">
        <v>0.7291666666666666</v>
      </c>
      <c r="K272" s="15" t="n">
        <v>0.7305555555555555</v>
      </c>
      <c r="L272" s="15" t="n">
        <v>0.7326388888888888</v>
      </c>
      <c r="M272" s="15" t="n">
        <v>0.73125</v>
      </c>
      <c r="N272" s="15" t="n">
        <v>0.7298611111111111</v>
      </c>
      <c r="O272" s="15" t="n">
        <v>0.73125</v>
      </c>
      <c r="P272" s="15" t="n">
        <v>0.725</v>
      </c>
      <c r="Q272" s="15" t="n">
        <v>0.73125</v>
      </c>
      <c r="R272" s="15" t="n">
        <v>0.7326388888888888</v>
      </c>
      <c r="S272" s="15" t="n">
        <v>0.7381944444444445</v>
      </c>
      <c r="T272" s="15" t="n">
        <v>0.7395833333333334</v>
      </c>
      <c r="U272" s="15" t="n">
        <v>0.7409722222222223</v>
      </c>
      <c r="V272" s="15" t="n">
        <v>0.7347222222222223</v>
      </c>
      <c r="W272" s="15" t="n">
        <v>0.7354166666666667</v>
      </c>
      <c r="X272" s="15" t="n">
        <v>0.7395833333333334</v>
      </c>
      <c r="Y272" s="15" t="n">
        <v>0.7347222222222223</v>
      </c>
      <c r="Z272" s="15" t="n">
        <v>0.7388888888888889</v>
      </c>
      <c r="AA272" s="15" t="n">
        <v>0.7402777777777778</v>
      </c>
      <c r="AB272" s="15" t="n">
        <v>0.7416666666666667</v>
      </c>
      <c r="AC272" s="15" t="n">
        <v>0.7423611111111111</v>
      </c>
      <c r="AD272" s="15" t="n">
        <v>0.7430555555555556</v>
      </c>
      <c r="AE272" s="15" t="n">
        <v>0.74375</v>
      </c>
      <c r="AF272" s="15" t="n">
        <v>0.7423611111111111</v>
      </c>
      <c r="AG272" s="15" t="n">
        <v>0.74375</v>
      </c>
      <c r="AH272" s="15" t="n">
        <v>0.7465277777777778</v>
      </c>
      <c r="AI272" s="15" t="n">
        <v>0.75</v>
      </c>
      <c r="AJ272" s="15" t="n">
        <v>0.7472222222222222</v>
      </c>
      <c r="AK272" s="15" t="n">
        <v>0.7513888888888889</v>
      </c>
      <c r="AL272" s="15" t="n">
        <v>0.7541666666666667</v>
      </c>
      <c r="AM272" s="15" t="n">
        <v>0.7458333333333333</v>
      </c>
      <c r="AN272" s="15" t="n">
        <v>0.7472222222222222</v>
      </c>
      <c r="AO272" s="15" t="n">
        <v>0.7506944444444444</v>
      </c>
      <c r="AP272" s="15" t="n">
        <v>0.7486111111111111</v>
      </c>
      <c r="AQ272" s="15" t="n">
        <v>0.7569444444444444</v>
      </c>
      <c r="AR272" s="15" t="n">
        <v>0.7576388888888889</v>
      </c>
      <c r="AS272" s="15" t="n">
        <v>0.7590277777777777</v>
      </c>
      <c r="AT272" s="15" t="n">
        <v>0.75625</v>
      </c>
      <c r="AU272" s="15" t="n">
        <v>0.7541666666666667</v>
      </c>
      <c r="AV272" s="15" t="n">
        <v>0.7541666666666667</v>
      </c>
      <c r="AW272" s="15" t="n">
        <v>0.7569444444444444</v>
      </c>
      <c r="AX272" s="15" t="n">
        <v>0.7652777777777777</v>
      </c>
    </row>
    <row r="273">
      <c r="A273" s="14" t="n">
        <v>46292</v>
      </c>
      <c r="B273" s="15" t="n">
        <v>0.725</v>
      </c>
      <c r="C273" s="15" t="n">
        <v>0.7131944444444445</v>
      </c>
      <c r="D273" s="15" t="n">
        <v>0.7270833333333333</v>
      </c>
      <c r="E273" s="15" t="n">
        <v>0.7256944444444444</v>
      </c>
      <c r="F273" s="15" t="n">
        <v>0.7270833333333333</v>
      </c>
      <c r="G273" s="15" t="n">
        <v>0.7284722222222222</v>
      </c>
      <c r="H273" s="15" t="n">
        <v>0.7284722222222222</v>
      </c>
      <c r="I273" s="15" t="n">
        <v>0.7277777777777777</v>
      </c>
      <c r="J273" s="15" t="n">
        <v>0.7277777777777777</v>
      </c>
      <c r="K273" s="15" t="n">
        <v>0.7298611111111111</v>
      </c>
      <c r="L273" s="15" t="n">
        <v>0.7319444444444444</v>
      </c>
      <c r="M273" s="15" t="n">
        <v>0.7305555555555555</v>
      </c>
      <c r="N273" s="15" t="n">
        <v>0.7291666666666666</v>
      </c>
      <c r="O273" s="15" t="n">
        <v>0.7298611111111111</v>
      </c>
      <c r="P273" s="15" t="n">
        <v>0.7243055555555555</v>
      </c>
      <c r="Q273" s="15" t="n">
        <v>0.7305555555555555</v>
      </c>
      <c r="R273" s="15" t="n">
        <v>0.7319444444444444</v>
      </c>
      <c r="S273" s="15" t="n">
        <v>0.7368055555555556</v>
      </c>
      <c r="T273" s="15" t="n">
        <v>0.7388888888888889</v>
      </c>
      <c r="U273" s="15" t="n">
        <v>0.7395833333333334</v>
      </c>
      <c r="V273" s="15" t="n">
        <v>0.7333333333333333</v>
      </c>
      <c r="W273" s="15" t="n">
        <v>0.7340277777777777</v>
      </c>
      <c r="X273" s="15" t="n">
        <v>0.7381944444444445</v>
      </c>
      <c r="Y273" s="15" t="n">
        <v>0.7340277777777777</v>
      </c>
      <c r="Z273" s="15" t="n">
        <v>0.7381944444444445</v>
      </c>
      <c r="AA273" s="15" t="n">
        <v>0.7388888888888889</v>
      </c>
      <c r="AB273" s="15" t="n">
        <v>0.7409722222222223</v>
      </c>
      <c r="AC273" s="15" t="n">
        <v>0.7409722222222223</v>
      </c>
      <c r="AD273" s="15" t="n">
        <v>0.7423611111111111</v>
      </c>
      <c r="AE273" s="15" t="n">
        <v>0.7430555555555556</v>
      </c>
      <c r="AF273" s="15" t="n">
        <v>0.7409722222222223</v>
      </c>
      <c r="AG273" s="15" t="n">
        <v>0.7430555555555556</v>
      </c>
      <c r="AH273" s="15" t="n">
        <v>0.7451388888888889</v>
      </c>
      <c r="AI273" s="15" t="n">
        <v>0.7486111111111111</v>
      </c>
      <c r="AJ273" s="15" t="n">
        <v>0.7465277777777778</v>
      </c>
      <c r="AK273" s="15" t="n">
        <v>0.7506944444444444</v>
      </c>
      <c r="AL273" s="15" t="n">
        <v>0.7534722222222222</v>
      </c>
      <c r="AM273" s="15" t="n">
        <v>0.7444444444444445</v>
      </c>
      <c r="AN273" s="15" t="n">
        <v>0.7458333333333333</v>
      </c>
      <c r="AO273" s="15" t="n">
        <v>0.7493055555555556</v>
      </c>
      <c r="AP273" s="15" t="n">
        <v>0.7472222222222222</v>
      </c>
      <c r="AQ273" s="15" t="n">
        <v>0.75625</v>
      </c>
      <c r="AR273" s="15" t="n">
        <v>0.75625</v>
      </c>
      <c r="AS273" s="15" t="n">
        <v>0.7576388888888889</v>
      </c>
      <c r="AT273" s="15" t="n">
        <v>0.7555555555555555</v>
      </c>
      <c r="AU273" s="15" t="n">
        <v>0.7527777777777778</v>
      </c>
      <c r="AV273" s="15" t="n">
        <v>0.7534722222222222</v>
      </c>
      <c r="AW273" s="15" t="n">
        <v>0.75625</v>
      </c>
      <c r="AX273" s="15" t="n">
        <v>0.7645833333333333</v>
      </c>
    </row>
    <row r="274">
      <c r="A274" s="14" t="n">
        <v>46293</v>
      </c>
      <c r="B274" s="15" t="n">
        <v>0.7236111111111111</v>
      </c>
      <c r="C274" s="15" t="n">
        <v>0.7118055555555556</v>
      </c>
      <c r="D274" s="15" t="n">
        <v>0.7256944444444444</v>
      </c>
      <c r="E274" s="15" t="n">
        <v>0.725</v>
      </c>
      <c r="F274" s="15" t="n">
        <v>0.7256944444444444</v>
      </c>
      <c r="G274" s="15" t="n">
        <v>0.7277777777777777</v>
      </c>
      <c r="H274" s="15" t="n">
        <v>0.7270833333333333</v>
      </c>
      <c r="I274" s="15" t="n">
        <v>0.7270833333333333</v>
      </c>
      <c r="J274" s="15" t="n">
        <v>0.7270833333333333</v>
      </c>
      <c r="K274" s="15" t="n">
        <v>0.7284722222222222</v>
      </c>
      <c r="L274" s="15" t="n">
        <v>0.73125</v>
      </c>
      <c r="M274" s="15" t="n">
        <v>0.7291666666666666</v>
      </c>
      <c r="N274" s="15" t="n">
        <v>0.7277777777777777</v>
      </c>
      <c r="O274" s="15" t="n">
        <v>0.7291666666666666</v>
      </c>
      <c r="P274" s="15" t="n">
        <v>0.7236111111111111</v>
      </c>
      <c r="Q274" s="15" t="n">
        <v>0.7291666666666666</v>
      </c>
      <c r="R274" s="15" t="n">
        <v>0.7305555555555555</v>
      </c>
      <c r="S274" s="15" t="n">
        <v>0.7361111111111112</v>
      </c>
      <c r="T274" s="15" t="n">
        <v>0.7375</v>
      </c>
      <c r="U274" s="15" t="n">
        <v>0.7388888888888889</v>
      </c>
      <c r="V274" s="15" t="n">
        <v>0.7326388888888888</v>
      </c>
      <c r="W274" s="15" t="n">
        <v>0.7333333333333333</v>
      </c>
      <c r="X274" s="15" t="n">
        <v>0.7375</v>
      </c>
      <c r="Y274" s="15" t="n">
        <v>0.7326388888888888</v>
      </c>
      <c r="Z274" s="15" t="n">
        <v>0.7368055555555556</v>
      </c>
      <c r="AA274" s="15" t="n">
        <v>0.7381944444444445</v>
      </c>
      <c r="AB274" s="15" t="n">
        <v>0.7402777777777778</v>
      </c>
      <c r="AC274" s="15" t="n">
        <v>0.7402777777777778</v>
      </c>
      <c r="AD274" s="15" t="n">
        <v>0.7409722222222223</v>
      </c>
      <c r="AE274" s="15" t="n">
        <v>0.7416666666666667</v>
      </c>
      <c r="AF274" s="15" t="n">
        <v>0.7402777777777778</v>
      </c>
      <c r="AG274" s="15" t="n">
        <v>0.7416666666666667</v>
      </c>
      <c r="AH274" s="15" t="n">
        <v>0.7444444444444445</v>
      </c>
      <c r="AI274" s="15" t="n">
        <v>0.7479166666666667</v>
      </c>
      <c r="AJ274" s="15" t="n">
        <v>0.7451388888888889</v>
      </c>
      <c r="AK274" s="15" t="n">
        <v>0.7493055555555556</v>
      </c>
      <c r="AL274" s="15" t="n">
        <v>0.7520833333333333</v>
      </c>
      <c r="AM274" s="15" t="n">
        <v>0.74375</v>
      </c>
      <c r="AN274" s="15" t="n">
        <v>0.7451388888888889</v>
      </c>
      <c r="AO274" s="15" t="n">
        <v>0.7486111111111111</v>
      </c>
      <c r="AP274" s="15" t="n">
        <v>0.7465277777777778</v>
      </c>
      <c r="AQ274" s="15" t="n">
        <v>0.7555555555555555</v>
      </c>
      <c r="AR274" s="15" t="n">
        <v>0.7555555555555555</v>
      </c>
      <c r="AS274" s="15" t="n">
        <v>0.7569444444444444</v>
      </c>
      <c r="AT274" s="15" t="n">
        <v>0.7541666666666667</v>
      </c>
      <c r="AU274" s="15" t="n">
        <v>0.7520833333333333</v>
      </c>
      <c r="AV274" s="15" t="n">
        <v>0.7527777777777778</v>
      </c>
      <c r="AW274" s="15" t="n">
        <v>0.7548611111111111</v>
      </c>
      <c r="AX274" s="15" t="n">
        <v>0.7638888888888888</v>
      </c>
    </row>
    <row r="275">
      <c r="A275" s="14" t="n">
        <v>46294</v>
      </c>
      <c r="B275" s="15" t="n">
        <v>0.7222222222222222</v>
      </c>
      <c r="C275" s="15" t="n">
        <v>0.7104166666666667</v>
      </c>
      <c r="D275" s="15" t="n">
        <v>0.7243055555555555</v>
      </c>
      <c r="E275" s="15" t="n">
        <v>0.7236111111111111</v>
      </c>
      <c r="F275" s="15" t="n">
        <v>0.7243055555555555</v>
      </c>
      <c r="G275" s="15" t="n">
        <v>0.7263888888888889</v>
      </c>
      <c r="H275" s="15" t="n">
        <v>0.7263888888888889</v>
      </c>
      <c r="I275" s="15" t="n">
        <v>0.7256944444444444</v>
      </c>
      <c r="J275" s="15" t="n">
        <v>0.7256944444444444</v>
      </c>
      <c r="K275" s="15" t="n">
        <v>0.7277777777777777</v>
      </c>
      <c r="L275" s="15" t="n">
        <v>0.7298611111111111</v>
      </c>
      <c r="M275" s="15" t="n">
        <v>0.7284722222222222</v>
      </c>
      <c r="N275" s="15" t="n">
        <v>0.7270833333333333</v>
      </c>
      <c r="O275" s="15" t="n">
        <v>0.7277777777777777</v>
      </c>
      <c r="P275" s="15" t="n">
        <v>0.7222222222222222</v>
      </c>
      <c r="Q275" s="15" t="n">
        <v>0.7284722222222222</v>
      </c>
      <c r="R275" s="15" t="n">
        <v>0.7298611111111111</v>
      </c>
      <c r="S275" s="15" t="n">
        <v>0.7347222222222223</v>
      </c>
      <c r="T275" s="15" t="n">
        <v>0.7368055555555556</v>
      </c>
      <c r="U275" s="15" t="n">
        <v>0.7375</v>
      </c>
      <c r="V275" s="15" t="n">
        <v>0.73125</v>
      </c>
      <c r="W275" s="15" t="n">
        <v>0.7326388888888888</v>
      </c>
      <c r="X275" s="15" t="n">
        <v>0.7361111111111112</v>
      </c>
      <c r="Y275" s="15" t="n">
        <v>0.7319444444444444</v>
      </c>
      <c r="Z275" s="15" t="n">
        <v>0.7361111111111112</v>
      </c>
      <c r="AA275" s="15" t="n">
        <v>0.7375</v>
      </c>
      <c r="AB275" s="15" t="n">
        <v>0.7388888888888889</v>
      </c>
      <c r="AC275" s="15" t="n">
        <v>0.7395833333333334</v>
      </c>
      <c r="AD275" s="15" t="n">
        <v>0.7402777777777778</v>
      </c>
      <c r="AE275" s="15" t="n">
        <v>0.7409722222222223</v>
      </c>
      <c r="AF275" s="15" t="n">
        <v>0.7388888888888889</v>
      </c>
      <c r="AG275" s="15" t="n">
        <v>0.7409722222222223</v>
      </c>
      <c r="AH275" s="15" t="n">
        <v>0.74375</v>
      </c>
      <c r="AI275" s="15" t="n">
        <v>0.7465277777777778</v>
      </c>
      <c r="AJ275" s="15" t="n">
        <v>0.7444444444444445</v>
      </c>
      <c r="AK275" s="15" t="n">
        <v>0.7486111111111111</v>
      </c>
      <c r="AL275" s="15" t="n">
        <v>0.7513888888888889</v>
      </c>
      <c r="AM275" s="15" t="n">
        <v>0.7430555555555556</v>
      </c>
      <c r="AN275" s="15" t="n">
        <v>0.7444444444444445</v>
      </c>
      <c r="AO275" s="15" t="n">
        <v>0.7479166666666667</v>
      </c>
      <c r="AP275" s="15" t="n">
        <v>0.7458333333333333</v>
      </c>
      <c r="AQ275" s="15" t="n">
        <v>0.7541666666666667</v>
      </c>
      <c r="AR275" s="15" t="n">
        <v>0.7548611111111111</v>
      </c>
      <c r="AS275" s="15" t="n">
        <v>0.75625</v>
      </c>
      <c r="AT275" s="15" t="n">
        <v>0.7534722222222222</v>
      </c>
      <c r="AU275" s="15" t="n">
        <v>0.7506944444444444</v>
      </c>
      <c r="AV275" s="15" t="n">
        <v>0.7520833333333333</v>
      </c>
      <c r="AW275" s="15" t="n">
        <v>0.7541666666666667</v>
      </c>
      <c r="AX275" s="15" t="n">
        <v>0.7631944444444444</v>
      </c>
    </row>
    <row r="276">
      <c r="A276" s="14" t="n">
        <v>46295</v>
      </c>
      <c r="B276" s="15" t="n">
        <v>0.7215277777777778</v>
      </c>
      <c r="C276" s="15" t="n">
        <v>0.7097222222222223</v>
      </c>
      <c r="D276" s="15" t="n">
        <v>0.7236111111111111</v>
      </c>
      <c r="E276" s="15" t="n">
        <v>0.7222222222222222</v>
      </c>
      <c r="F276" s="15" t="n">
        <v>0.7236111111111111</v>
      </c>
      <c r="G276" s="15" t="n">
        <v>0.725</v>
      </c>
      <c r="H276" s="15" t="n">
        <v>0.725</v>
      </c>
      <c r="I276" s="15" t="n">
        <v>0.725</v>
      </c>
      <c r="J276" s="15" t="n">
        <v>0.725</v>
      </c>
      <c r="K276" s="15" t="n">
        <v>0.7263888888888889</v>
      </c>
      <c r="L276" s="15" t="n">
        <v>0.7291666666666666</v>
      </c>
      <c r="M276" s="15" t="n">
        <v>0.7270833333333333</v>
      </c>
      <c r="N276" s="15" t="n">
        <v>0.7263888888888889</v>
      </c>
      <c r="O276" s="15" t="n">
        <v>0.7270833333333333</v>
      </c>
      <c r="P276" s="15" t="n">
        <v>0.7215277777777778</v>
      </c>
      <c r="Q276" s="15" t="n">
        <v>0.7270833333333333</v>
      </c>
      <c r="R276" s="15" t="n">
        <v>0.7284722222222222</v>
      </c>
      <c r="S276" s="15" t="n">
        <v>0.7340277777777777</v>
      </c>
      <c r="T276" s="15" t="n">
        <v>0.7354166666666667</v>
      </c>
      <c r="U276" s="15" t="n">
        <v>0.7368055555555556</v>
      </c>
      <c r="V276" s="15" t="n">
        <v>0.7305555555555555</v>
      </c>
      <c r="W276" s="15" t="n">
        <v>0.73125</v>
      </c>
      <c r="X276" s="15" t="n">
        <v>0.7354166666666667</v>
      </c>
      <c r="Y276" s="15" t="n">
        <v>0.73125</v>
      </c>
      <c r="Z276" s="15" t="n">
        <v>0.7347222222222223</v>
      </c>
      <c r="AA276" s="15" t="n">
        <v>0.7361111111111112</v>
      </c>
      <c r="AB276" s="15" t="n">
        <v>0.7381944444444445</v>
      </c>
      <c r="AC276" s="15" t="n">
        <v>0.7381944444444445</v>
      </c>
      <c r="AD276" s="15" t="n">
        <v>0.7388888888888889</v>
      </c>
      <c r="AE276" s="15" t="n">
        <v>0.7395833333333334</v>
      </c>
      <c r="AF276" s="15" t="n">
        <v>0.7381944444444445</v>
      </c>
      <c r="AG276" s="15" t="n">
        <v>0.7402777777777778</v>
      </c>
      <c r="AH276" s="15" t="n">
        <v>0.7423611111111111</v>
      </c>
      <c r="AI276" s="15" t="n">
        <v>0.7458333333333333</v>
      </c>
      <c r="AJ276" s="15" t="n">
        <v>0.7430555555555556</v>
      </c>
      <c r="AK276" s="15" t="n">
        <v>0.7472222222222222</v>
      </c>
      <c r="AL276" s="15" t="n">
        <v>0.75</v>
      </c>
      <c r="AM276" s="15" t="n">
        <v>0.7416666666666667</v>
      </c>
      <c r="AN276" s="15" t="n">
        <v>0.7430555555555556</v>
      </c>
      <c r="AO276" s="15" t="n">
        <v>0.7465277777777778</v>
      </c>
      <c r="AP276" s="15" t="n">
        <v>0.7444444444444445</v>
      </c>
      <c r="AQ276" s="15" t="n">
        <v>0.7534722222222222</v>
      </c>
      <c r="AR276" s="15" t="n">
        <v>0.7534722222222222</v>
      </c>
      <c r="AS276" s="15" t="n">
        <v>0.7548611111111111</v>
      </c>
      <c r="AT276" s="15" t="n">
        <v>0.7527777777777778</v>
      </c>
      <c r="AU276" s="15" t="n">
        <v>0.75</v>
      </c>
      <c r="AV276" s="15" t="n">
        <v>0.7506944444444444</v>
      </c>
      <c r="AW276" s="15" t="n">
        <v>0.7534722222222222</v>
      </c>
      <c r="AX276" s="15" t="n">
        <v>0.7618055555555555</v>
      </c>
    </row>
    <row r="277">
      <c r="A277" s="14" t="n">
        <v>46296</v>
      </c>
      <c r="B277" s="15" t="n">
        <v>0.7201388888888889</v>
      </c>
      <c r="C277" s="15" t="n">
        <v>0.7083333333333334</v>
      </c>
      <c r="D277" s="15" t="n">
        <v>0.7222222222222222</v>
      </c>
      <c r="E277" s="15" t="n">
        <v>0.7215277777777778</v>
      </c>
      <c r="F277" s="15" t="n">
        <v>0.7222222222222222</v>
      </c>
      <c r="G277" s="15" t="n">
        <v>0.7243055555555555</v>
      </c>
      <c r="H277" s="15" t="n">
        <v>0.7236111111111111</v>
      </c>
      <c r="I277" s="15" t="n">
        <v>0.7236111111111111</v>
      </c>
      <c r="J277" s="15" t="n">
        <v>0.7236111111111111</v>
      </c>
      <c r="K277" s="15" t="n">
        <v>0.7256944444444444</v>
      </c>
      <c r="L277" s="15" t="n">
        <v>0.7277777777777777</v>
      </c>
      <c r="M277" s="15" t="n">
        <v>0.7263888888888889</v>
      </c>
      <c r="N277" s="15" t="n">
        <v>0.725</v>
      </c>
      <c r="O277" s="15" t="n">
        <v>0.7263888888888889</v>
      </c>
      <c r="P277" s="15" t="n">
        <v>0.7208333333333333</v>
      </c>
      <c r="Q277" s="15" t="n">
        <v>0.7263888888888889</v>
      </c>
      <c r="R277" s="15" t="n">
        <v>0.7277777777777777</v>
      </c>
      <c r="S277" s="15" t="n">
        <v>0.7326388888888888</v>
      </c>
      <c r="T277" s="15" t="n">
        <v>0.7347222222222223</v>
      </c>
      <c r="U277" s="15" t="n">
        <v>0.7361111111111112</v>
      </c>
      <c r="V277" s="15" t="n">
        <v>0.7291666666666666</v>
      </c>
      <c r="W277" s="15" t="n">
        <v>0.7305555555555555</v>
      </c>
      <c r="X277" s="15" t="n">
        <v>0.7347222222222223</v>
      </c>
      <c r="Y277" s="15" t="n">
        <v>0.7298611111111111</v>
      </c>
      <c r="Z277" s="15" t="n">
        <v>0.7340277777777777</v>
      </c>
      <c r="AA277" s="15" t="n">
        <v>0.7354166666666667</v>
      </c>
      <c r="AB277" s="15" t="n">
        <v>0.7368055555555556</v>
      </c>
      <c r="AC277" s="15" t="n">
        <v>0.7375</v>
      </c>
      <c r="AD277" s="15" t="n">
        <v>0.7381944444444445</v>
      </c>
      <c r="AE277" s="15" t="n">
        <v>0.7388888888888889</v>
      </c>
      <c r="AF277" s="15" t="n">
        <v>0.7375</v>
      </c>
      <c r="AG277" s="15" t="n">
        <v>0.7388888888888889</v>
      </c>
      <c r="AH277" s="15" t="n">
        <v>0.7416666666666667</v>
      </c>
      <c r="AI277" s="15" t="n">
        <v>0.7444444444444445</v>
      </c>
      <c r="AJ277" s="15" t="n">
        <v>0.7423611111111111</v>
      </c>
      <c r="AK277" s="15" t="n">
        <v>0.7465277777777778</v>
      </c>
      <c r="AL277" s="15" t="n">
        <v>0.7493055555555556</v>
      </c>
      <c r="AM277" s="15" t="n">
        <v>0.7409722222222223</v>
      </c>
      <c r="AN277" s="15" t="n">
        <v>0.7423611111111111</v>
      </c>
      <c r="AO277" s="15" t="n">
        <v>0.7458333333333333</v>
      </c>
      <c r="AP277" s="15" t="n">
        <v>0.74375</v>
      </c>
      <c r="AQ277" s="15" t="n">
        <v>0.7527777777777778</v>
      </c>
      <c r="AR277" s="15" t="n">
        <v>0.7527777777777778</v>
      </c>
      <c r="AS277" s="15" t="n">
        <v>0.7541666666666667</v>
      </c>
      <c r="AT277" s="15" t="n">
        <v>0.7513888888888889</v>
      </c>
      <c r="AU277" s="15" t="n">
        <v>0.7493055555555556</v>
      </c>
      <c r="AV277" s="15" t="n">
        <v>0.75</v>
      </c>
      <c r="AW277" s="15" t="n">
        <v>0.7520833333333333</v>
      </c>
      <c r="AX277" s="15" t="n">
        <v>0.7611111111111111</v>
      </c>
    </row>
    <row r="278">
      <c r="A278" s="14" t="n">
        <v>46297</v>
      </c>
      <c r="B278" s="15" t="n">
        <v>0.71875</v>
      </c>
      <c r="C278" s="15" t="n">
        <v>0.7069444444444445</v>
      </c>
      <c r="D278" s="15" t="n">
        <v>0.7208333333333333</v>
      </c>
      <c r="E278" s="15" t="n">
        <v>0.7201388888888889</v>
      </c>
      <c r="F278" s="15" t="n">
        <v>0.7215277777777778</v>
      </c>
      <c r="G278" s="15" t="n">
        <v>0.7229166666666667</v>
      </c>
      <c r="H278" s="15" t="n">
        <v>0.7229166666666667</v>
      </c>
      <c r="I278" s="15" t="n">
        <v>0.7229166666666667</v>
      </c>
      <c r="J278" s="15" t="n">
        <v>0.7229166666666667</v>
      </c>
      <c r="K278" s="15" t="n">
        <v>0.7243055555555555</v>
      </c>
      <c r="L278" s="15" t="n">
        <v>0.7270833333333333</v>
      </c>
      <c r="M278" s="15" t="n">
        <v>0.725</v>
      </c>
      <c r="N278" s="15" t="n">
        <v>0.7243055555555555</v>
      </c>
      <c r="O278" s="15" t="n">
        <v>0.725</v>
      </c>
      <c r="P278" s="15" t="n">
        <v>0.7201388888888889</v>
      </c>
      <c r="Q278" s="15" t="n">
        <v>0.7256944444444444</v>
      </c>
      <c r="R278" s="15" t="n">
        <v>0.7263888888888889</v>
      </c>
      <c r="S278" s="15" t="n">
        <v>0.7319444444444444</v>
      </c>
      <c r="T278" s="15" t="n">
        <v>0.7333333333333333</v>
      </c>
      <c r="U278" s="15" t="n">
        <v>0.7347222222222223</v>
      </c>
      <c r="V278" s="15" t="n">
        <v>0.7284722222222222</v>
      </c>
      <c r="W278" s="15" t="n">
        <v>0.7291666666666666</v>
      </c>
      <c r="X278" s="15" t="n">
        <v>0.7333333333333333</v>
      </c>
      <c r="Y278" s="15" t="n">
        <v>0.7291666666666666</v>
      </c>
      <c r="Z278" s="15" t="n">
        <v>0.7333333333333333</v>
      </c>
      <c r="AA278" s="15" t="n">
        <v>0.7340277777777777</v>
      </c>
      <c r="AB278" s="15" t="n">
        <v>0.7361111111111112</v>
      </c>
      <c r="AC278" s="15" t="n">
        <v>0.7361111111111112</v>
      </c>
      <c r="AD278" s="15" t="n">
        <v>0.7375</v>
      </c>
      <c r="AE278" s="15" t="n">
        <v>0.7381944444444445</v>
      </c>
      <c r="AF278" s="15" t="n">
        <v>0.7361111111111112</v>
      </c>
      <c r="AG278" s="15" t="n">
        <v>0.7381944444444445</v>
      </c>
      <c r="AH278" s="15" t="n">
        <v>0.7402777777777778</v>
      </c>
      <c r="AI278" s="15" t="n">
        <v>0.74375</v>
      </c>
      <c r="AJ278" s="15" t="n">
        <v>0.7416666666666667</v>
      </c>
      <c r="AK278" s="15" t="n">
        <v>0.7458333333333333</v>
      </c>
      <c r="AL278" s="15" t="n">
        <v>0.7486111111111111</v>
      </c>
      <c r="AM278" s="15" t="n">
        <v>0.7395833333333334</v>
      </c>
      <c r="AN278" s="15" t="n">
        <v>0.7409722222222223</v>
      </c>
      <c r="AO278" s="15" t="n">
        <v>0.7451388888888889</v>
      </c>
      <c r="AP278" s="15" t="n">
        <v>0.7430555555555556</v>
      </c>
      <c r="AQ278" s="15" t="n">
        <v>0.7513888888888889</v>
      </c>
      <c r="AR278" s="15" t="n">
        <v>0.7520833333333333</v>
      </c>
      <c r="AS278" s="15" t="n">
        <v>0.7534722222222222</v>
      </c>
      <c r="AT278" s="15" t="n">
        <v>0.7506944444444444</v>
      </c>
      <c r="AU278" s="15" t="n">
        <v>0.7479166666666667</v>
      </c>
      <c r="AV278" s="15" t="n">
        <v>0.7493055555555556</v>
      </c>
      <c r="AW278" s="15" t="n">
        <v>0.7513888888888889</v>
      </c>
      <c r="AX278" s="15" t="n">
        <v>0.7604166666666666</v>
      </c>
    </row>
    <row r="279">
      <c r="A279" s="14" t="n">
        <v>46298</v>
      </c>
      <c r="B279" s="15" t="n">
        <v>0.7173611111111111</v>
      </c>
      <c r="C279" s="15" t="n">
        <v>0.7055555555555556</v>
      </c>
      <c r="D279" s="15" t="n">
        <v>0.7201388888888889</v>
      </c>
      <c r="E279" s="15" t="n">
        <v>0.7194444444444444</v>
      </c>
      <c r="F279" s="15" t="n">
        <v>0.7201388888888889</v>
      </c>
      <c r="G279" s="15" t="n">
        <v>0.7222222222222222</v>
      </c>
      <c r="H279" s="15" t="n">
        <v>0.7215277777777778</v>
      </c>
      <c r="I279" s="15" t="n">
        <v>0.7215277777777778</v>
      </c>
      <c r="J279" s="15" t="n">
        <v>0.7222222222222222</v>
      </c>
      <c r="K279" s="15" t="n">
        <v>0.7236111111111111</v>
      </c>
      <c r="L279" s="15" t="n">
        <v>0.7256944444444444</v>
      </c>
      <c r="M279" s="15" t="n">
        <v>0.7243055555555555</v>
      </c>
      <c r="N279" s="15" t="n">
        <v>0.7229166666666667</v>
      </c>
      <c r="O279" s="15" t="n">
        <v>0.7243055555555555</v>
      </c>
      <c r="P279" s="15" t="n">
        <v>0.7194444444444444</v>
      </c>
      <c r="Q279" s="15" t="n">
        <v>0.7243055555555555</v>
      </c>
      <c r="R279" s="15" t="n">
        <v>0.7256944444444444</v>
      </c>
      <c r="S279" s="15" t="n">
        <v>0.7305555555555555</v>
      </c>
      <c r="T279" s="15" t="n">
        <v>0.7326388888888888</v>
      </c>
      <c r="U279" s="15" t="n">
        <v>0.7340277777777777</v>
      </c>
      <c r="V279" s="15" t="n">
        <v>0.7270833333333333</v>
      </c>
      <c r="W279" s="15" t="n">
        <v>0.7284722222222222</v>
      </c>
      <c r="X279" s="15" t="n">
        <v>0.7326388888888888</v>
      </c>
      <c r="Y279" s="15" t="n">
        <v>0.7277777777777777</v>
      </c>
      <c r="Z279" s="15" t="n">
        <v>0.7319444444444444</v>
      </c>
      <c r="AA279" s="15" t="n">
        <v>0.7333333333333333</v>
      </c>
      <c r="AB279" s="15" t="n">
        <v>0.7347222222222223</v>
      </c>
      <c r="AC279" s="15" t="n">
        <v>0.7354166666666667</v>
      </c>
      <c r="AD279" s="15" t="n">
        <v>0.7361111111111112</v>
      </c>
      <c r="AE279" s="15" t="n">
        <v>0.7368055555555556</v>
      </c>
      <c r="AF279" s="15" t="n">
        <v>0.7354166666666667</v>
      </c>
      <c r="AG279" s="15" t="n">
        <v>0.7375</v>
      </c>
      <c r="AH279" s="15" t="n">
        <v>0.7395833333333334</v>
      </c>
      <c r="AI279" s="15" t="n">
        <v>0.7430555555555556</v>
      </c>
      <c r="AJ279" s="15" t="n">
        <v>0.7402777777777778</v>
      </c>
      <c r="AK279" s="15" t="n">
        <v>0.7444444444444445</v>
      </c>
      <c r="AL279" s="15" t="n">
        <v>0.7472222222222222</v>
      </c>
      <c r="AM279" s="15" t="n">
        <v>0.7388888888888889</v>
      </c>
      <c r="AN279" s="15" t="n">
        <v>0.7402777777777778</v>
      </c>
      <c r="AO279" s="15" t="n">
        <v>0.74375</v>
      </c>
      <c r="AP279" s="15" t="n">
        <v>0.7416666666666667</v>
      </c>
      <c r="AQ279" s="15" t="n">
        <v>0.7506944444444444</v>
      </c>
      <c r="AR279" s="15" t="n">
        <v>0.7506944444444444</v>
      </c>
      <c r="AS279" s="15" t="n">
        <v>0.7520833333333333</v>
      </c>
      <c r="AT279" s="15" t="n">
        <v>0.75</v>
      </c>
      <c r="AU279" s="15" t="n">
        <v>0.7472222222222222</v>
      </c>
      <c r="AV279" s="15" t="n">
        <v>0.7479166666666667</v>
      </c>
      <c r="AW279" s="15" t="n">
        <v>0.7506944444444444</v>
      </c>
      <c r="AX279" s="15" t="n">
        <v>0.7597222222222222</v>
      </c>
    </row>
    <row r="280">
      <c r="A280" s="14" t="n">
        <v>46299</v>
      </c>
      <c r="B280" s="15" t="n">
        <v>0.7166666666666667</v>
      </c>
      <c r="C280" s="15" t="n">
        <v>0.7041666666666667</v>
      </c>
      <c r="D280" s="15" t="n">
        <v>0.71875</v>
      </c>
      <c r="E280" s="15" t="n">
        <v>0.7180555555555556</v>
      </c>
      <c r="F280" s="15" t="n">
        <v>0.7194444444444444</v>
      </c>
      <c r="G280" s="15" t="n">
        <v>0.7208333333333333</v>
      </c>
      <c r="H280" s="15" t="n">
        <v>0.7208333333333333</v>
      </c>
      <c r="I280" s="15" t="n">
        <v>0.7208333333333333</v>
      </c>
      <c r="J280" s="15" t="n">
        <v>0.7208333333333333</v>
      </c>
      <c r="K280" s="15" t="n">
        <v>0.7222222222222222</v>
      </c>
      <c r="L280" s="15" t="n">
        <v>0.725</v>
      </c>
      <c r="M280" s="15" t="n">
        <v>0.7236111111111111</v>
      </c>
      <c r="N280" s="15" t="n">
        <v>0.7222222222222222</v>
      </c>
      <c r="O280" s="15" t="n">
        <v>0.7229166666666667</v>
      </c>
      <c r="P280" s="15" t="n">
        <v>0.71875</v>
      </c>
      <c r="Q280" s="15" t="n">
        <v>0.7236111111111111</v>
      </c>
      <c r="R280" s="15" t="n">
        <v>0.7243055555555555</v>
      </c>
      <c r="S280" s="15" t="n">
        <v>0.7298611111111111</v>
      </c>
      <c r="T280" s="15" t="n">
        <v>0.73125</v>
      </c>
      <c r="U280" s="15" t="n">
        <v>0.7326388888888888</v>
      </c>
      <c r="V280" s="15" t="n">
        <v>0.7263888888888889</v>
      </c>
      <c r="W280" s="15" t="n">
        <v>0.7270833333333333</v>
      </c>
      <c r="X280" s="15" t="n">
        <v>0.73125</v>
      </c>
      <c r="Y280" s="15" t="n">
        <v>0.7270833333333333</v>
      </c>
      <c r="Z280" s="15" t="n">
        <v>0.73125</v>
      </c>
      <c r="AA280" s="15" t="n">
        <v>0.7326388888888888</v>
      </c>
      <c r="AB280" s="15" t="n">
        <v>0.7340277777777777</v>
      </c>
      <c r="AC280" s="15" t="n">
        <v>0.7347222222222223</v>
      </c>
      <c r="AD280" s="15" t="n">
        <v>0.7354166666666667</v>
      </c>
      <c r="AE280" s="15" t="n">
        <v>0.7361111111111112</v>
      </c>
      <c r="AF280" s="15" t="n">
        <v>0.7340277777777777</v>
      </c>
      <c r="AG280" s="15" t="n">
        <v>0.7361111111111112</v>
      </c>
      <c r="AH280" s="15" t="n">
        <v>0.7381944444444445</v>
      </c>
      <c r="AI280" s="15" t="n">
        <v>0.7416666666666667</v>
      </c>
      <c r="AJ280" s="15" t="n">
        <v>0.7395833333333334</v>
      </c>
      <c r="AK280" s="15" t="n">
        <v>0.74375</v>
      </c>
      <c r="AL280" s="15" t="n">
        <v>0.7465277777777778</v>
      </c>
      <c r="AM280" s="15" t="n">
        <v>0.7381944444444445</v>
      </c>
      <c r="AN280" s="15" t="n">
        <v>0.7395833333333334</v>
      </c>
      <c r="AO280" s="15" t="n">
        <v>0.7430555555555556</v>
      </c>
      <c r="AP280" s="15" t="n">
        <v>0.7409722222222223</v>
      </c>
      <c r="AQ280" s="15" t="n">
        <v>0.7493055555555556</v>
      </c>
      <c r="AR280" s="15" t="n">
        <v>0.75</v>
      </c>
      <c r="AS280" s="15" t="n">
        <v>0.7513888888888889</v>
      </c>
      <c r="AT280" s="15" t="n">
        <v>0.7493055555555556</v>
      </c>
      <c r="AU280" s="15" t="n">
        <v>0.7465277777777778</v>
      </c>
      <c r="AV280" s="15" t="n">
        <v>0.7472222222222222</v>
      </c>
      <c r="AW280" s="15" t="n">
        <v>0.75</v>
      </c>
      <c r="AX280" s="15" t="n">
        <v>0.7590277777777777</v>
      </c>
    </row>
    <row r="281">
      <c r="A281" s="14" t="n">
        <v>46300</v>
      </c>
      <c r="B281" s="15" t="n">
        <v>0.7152777777777778</v>
      </c>
      <c r="C281" s="15" t="n">
        <v>0.7034722222222223</v>
      </c>
      <c r="D281" s="15" t="n">
        <v>0.7173611111111111</v>
      </c>
      <c r="E281" s="15" t="n">
        <v>0.7166666666666667</v>
      </c>
      <c r="F281" s="15" t="n">
        <v>0.7180555555555556</v>
      </c>
      <c r="G281" s="15" t="n">
        <v>0.7194444444444444</v>
      </c>
      <c r="H281" s="15" t="n">
        <v>0.7194444444444444</v>
      </c>
      <c r="I281" s="15" t="n">
        <v>0.7194444444444444</v>
      </c>
      <c r="J281" s="15" t="n">
        <v>0.7201388888888889</v>
      </c>
      <c r="K281" s="15" t="n">
        <v>0.7215277777777778</v>
      </c>
      <c r="L281" s="15" t="n">
        <v>0.7236111111111111</v>
      </c>
      <c r="M281" s="15" t="n">
        <v>0.7222222222222222</v>
      </c>
      <c r="N281" s="15" t="n">
        <v>0.7208333333333333</v>
      </c>
      <c r="O281" s="15" t="n">
        <v>0.7222222222222222</v>
      </c>
      <c r="P281" s="15" t="n">
        <v>0.7180555555555556</v>
      </c>
      <c r="Q281" s="15" t="n">
        <v>0.7222222222222222</v>
      </c>
      <c r="R281" s="15" t="n">
        <v>0.7236111111111111</v>
      </c>
      <c r="S281" s="15" t="n">
        <v>0.7291666666666666</v>
      </c>
      <c r="T281" s="15" t="n">
        <v>0.7305555555555555</v>
      </c>
      <c r="U281" s="15" t="n">
        <v>0.7319444444444444</v>
      </c>
      <c r="V281" s="15" t="n">
        <v>0.7256944444444444</v>
      </c>
      <c r="W281" s="15" t="n">
        <v>0.7263888888888889</v>
      </c>
      <c r="X281" s="15" t="n">
        <v>0.7305555555555555</v>
      </c>
      <c r="Y281" s="15" t="n">
        <v>0.7263888888888889</v>
      </c>
      <c r="Z281" s="15" t="n">
        <v>0.7298611111111111</v>
      </c>
      <c r="AA281" s="15" t="n">
        <v>0.73125</v>
      </c>
      <c r="AB281" s="15" t="n">
        <v>0.7333333333333333</v>
      </c>
      <c r="AC281" s="15" t="n">
        <v>0.7333333333333333</v>
      </c>
      <c r="AD281" s="15" t="n">
        <v>0.7340277777777777</v>
      </c>
      <c r="AE281" s="15" t="n">
        <v>0.7354166666666667</v>
      </c>
      <c r="AF281" s="15" t="n">
        <v>0.7333333333333333</v>
      </c>
      <c r="AG281" s="15" t="n">
        <v>0.7354166666666667</v>
      </c>
      <c r="AH281" s="15" t="n">
        <v>0.7375</v>
      </c>
      <c r="AI281" s="15" t="n">
        <v>0.7409722222222223</v>
      </c>
      <c r="AJ281" s="15" t="n">
        <v>0.7388888888888889</v>
      </c>
      <c r="AK281" s="15" t="n">
        <v>0.7430555555555556</v>
      </c>
      <c r="AL281" s="15" t="n">
        <v>0.7458333333333333</v>
      </c>
      <c r="AM281" s="15" t="n">
        <v>0.7368055555555556</v>
      </c>
      <c r="AN281" s="15" t="n">
        <v>0.7381944444444445</v>
      </c>
      <c r="AO281" s="15" t="n">
        <v>0.7423611111111111</v>
      </c>
      <c r="AP281" s="15" t="n">
        <v>0.7402777777777778</v>
      </c>
      <c r="AQ281" s="15" t="n">
        <v>0.7486111111111111</v>
      </c>
      <c r="AR281" s="15" t="n">
        <v>0.7493055555555556</v>
      </c>
      <c r="AS281" s="15" t="n">
        <v>0.7506944444444444</v>
      </c>
      <c r="AT281" s="15" t="n">
        <v>0.7479166666666667</v>
      </c>
      <c r="AU281" s="15" t="n">
        <v>0.7451388888888889</v>
      </c>
      <c r="AV281" s="15" t="n">
        <v>0.7465277777777778</v>
      </c>
      <c r="AW281" s="15" t="n">
        <v>0.7486111111111111</v>
      </c>
      <c r="AX281" s="15" t="n">
        <v>0.7583333333333333</v>
      </c>
    </row>
    <row r="282">
      <c r="A282" s="14" t="n">
        <v>46301</v>
      </c>
      <c r="B282" s="15" t="n">
        <v>0.7138888888888889</v>
      </c>
      <c r="C282" s="15" t="n">
        <v>0.7020833333333333</v>
      </c>
      <c r="D282" s="15" t="n">
        <v>0.7166666666666667</v>
      </c>
      <c r="E282" s="15" t="n">
        <v>0.7159722222222222</v>
      </c>
      <c r="F282" s="15" t="n">
        <v>0.7173611111111111</v>
      </c>
      <c r="G282" s="15" t="n">
        <v>0.71875</v>
      </c>
      <c r="H282" s="15" t="n">
        <v>0.71875</v>
      </c>
      <c r="I282" s="15" t="n">
        <v>0.71875</v>
      </c>
      <c r="J282" s="15" t="n">
        <v>0.71875</v>
      </c>
      <c r="K282" s="15" t="n">
        <v>0.7201388888888889</v>
      </c>
      <c r="L282" s="15" t="n">
        <v>0.7229166666666667</v>
      </c>
      <c r="M282" s="15" t="n">
        <v>0.7215277777777778</v>
      </c>
      <c r="N282" s="15" t="n">
        <v>0.7201388888888889</v>
      </c>
      <c r="O282" s="15" t="n">
        <v>0.7215277777777778</v>
      </c>
      <c r="P282" s="15" t="n">
        <v>0.7173611111111111</v>
      </c>
      <c r="Q282" s="15" t="n">
        <v>0.7215277777777778</v>
      </c>
      <c r="R282" s="15" t="n">
        <v>0.7222222222222222</v>
      </c>
      <c r="S282" s="15" t="n">
        <v>0.7277777777777777</v>
      </c>
      <c r="T282" s="15" t="n">
        <v>0.7291666666666666</v>
      </c>
      <c r="U282" s="15" t="n">
        <v>0.7305555555555555</v>
      </c>
      <c r="V282" s="15" t="n">
        <v>0.7243055555555555</v>
      </c>
      <c r="W282" s="15" t="n">
        <v>0.725</v>
      </c>
      <c r="X282" s="15" t="n">
        <v>0.7298611111111111</v>
      </c>
      <c r="Y282" s="15" t="n">
        <v>0.725</v>
      </c>
      <c r="Z282" s="15" t="n">
        <v>0.7291666666666666</v>
      </c>
      <c r="AA282" s="15" t="n">
        <v>0.7305555555555555</v>
      </c>
      <c r="AB282" s="15" t="n">
        <v>0.7319444444444444</v>
      </c>
      <c r="AC282" s="15" t="n">
        <v>0.7326388888888888</v>
      </c>
      <c r="AD282" s="15" t="n">
        <v>0.7333333333333333</v>
      </c>
      <c r="AE282" s="15" t="n">
        <v>0.7340277777777777</v>
      </c>
      <c r="AF282" s="15" t="n">
        <v>0.7326388888888888</v>
      </c>
      <c r="AG282" s="15" t="n">
        <v>0.7340277777777777</v>
      </c>
      <c r="AH282" s="15" t="n">
        <v>0.7368055555555556</v>
      </c>
      <c r="AI282" s="15" t="n">
        <v>0.7395833333333334</v>
      </c>
      <c r="AJ282" s="15" t="n">
        <v>0.7375</v>
      </c>
      <c r="AK282" s="15" t="n">
        <v>0.7416666666666667</v>
      </c>
      <c r="AL282" s="15" t="n">
        <v>0.7444444444444445</v>
      </c>
      <c r="AM282" s="15" t="n">
        <v>0.7361111111111112</v>
      </c>
      <c r="AN282" s="15" t="n">
        <v>0.7375</v>
      </c>
      <c r="AO282" s="15" t="n">
        <v>0.7409722222222223</v>
      </c>
      <c r="AP282" s="15" t="n">
        <v>0.7388888888888889</v>
      </c>
      <c r="AQ282" s="15" t="n">
        <v>0.7479166666666667</v>
      </c>
      <c r="AR282" s="15" t="n">
        <v>0.7479166666666667</v>
      </c>
      <c r="AS282" s="15" t="n">
        <v>0.7493055555555556</v>
      </c>
      <c r="AT282" s="15" t="n">
        <v>0.7472222222222222</v>
      </c>
      <c r="AU282" s="15" t="n">
        <v>0.7444444444444445</v>
      </c>
      <c r="AV282" s="15" t="n">
        <v>0.7458333333333333</v>
      </c>
      <c r="AW282" s="15" t="n">
        <v>0.7479166666666667</v>
      </c>
      <c r="AX282" s="15" t="n">
        <v>0.7576388888888889</v>
      </c>
    </row>
    <row r="283">
      <c r="A283" s="14" t="n">
        <v>46302</v>
      </c>
      <c r="B283" s="15" t="n">
        <v>0.7125</v>
      </c>
      <c r="C283" s="15" t="n">
        <v>0.7006944444444444</v>
      </c>
      <c r="D283" s="15" t="n">
        <v>0.7152777777777778</v>
      </c>
      <c r="E283" s="15" t="n">
        <v>0.7145833333333333</v>
      </c>
      <c r="F283" s="15" t="n">
        <v>0.7159722222222222</v>
      </c>
      <c r="G283" s="15" t="n">
        <v>0.7173611111111111</v>
      </c>
      <c r="H283" s="15" t="n">
        <v>0.7173611111111111</v>
      </c>
      <c r="I283" s="15" t="n">
        <v>0.7173611111111111</v>
      </c>
      <c r="J283" s="15" t="n">
        <v>0.7180555555555556</v>
      </c>
      <c r="K283" s="15" t="n">
        <v>0.7194444444444444</v>
      </c>
      <c r="L283" s="15" t="n">
        <v>0.7215277777777778</v>
      </c>
      <c r="M283" s="15" t="n">
        <v>0.7201388888888889</v>
      </c>
      <c r="N283" s="15" t="n">
        <v>0.7194444444444444</v>
      </c>
      <c r="O283" s="15" t="n">
        <v>0.7201388888888889</v>
      </c>
      <c r="P283" s="15" t="n">
        <v>0.7166666666666667</v>
      </c>
      <c r="Q283" s="15" t="n">
        <v>0.7208333333333333</v>
      </c>
      <c r="R283" s="15" t="n">
        <v>0.7215277777777778</v>
      </c>
      <c r="S283" s="15" t="n">
        <v>0.7270833333333333</v>
      </c>
      <c r="T283" s="15" t="n">
        <v>0.7284722222222222</v>
      </c>
      <c r="U283" s="15" t="n">
        <v>0.7298611111111111</v>
      </c>
      <c r="V283" s="15" t="n">
        <v>0.7236111111111111</v>
      </c>
      <c r="W283" s="15" t="n">
        <v>0.7243055555555555</v>
      </c>
      <c r="X283" s="15" t="n">
        <v>0.7284722222222222</v>
      </c>
      <c r="Y283" s="15" t="n">
        <v>0.7243055555555555</v>
      </c>
      <c r="Z283" s="15" t="n">
        <v>0.7284722222222222</v>
      </c>
      <c r="AA283" s="15" t="n">
        <v>0.7291666666666666</v>
      </c>
      <c r="AB283" s="15" t="n">
        <v>0.73125</v>
      </c>
      <c r="AC283" s="15" t="n">
        <v>0.73125</v>
      </c>
      <c r="AD283" s="15" t="n">
        <v>0.7326388888888888</v>
      </c>
      <c r="AE283" s="15" t="n">
        <v>0.7333333333333333</v>
      </c>
      <c r="AF283" s="15" t="n">
        <v>0.73125</v>
      </c>
      <c r="AG283" s="15" t="n">
        <v>0.7333333333333333</v>
      </c>
      <c r="AH283" s="15" t="n">
        <v>0.7354166666666667</v>
      </c>
      <c r="AI283" s="15" t="n">
        <v>0.7388888888888889</v>
      </c>
      <c r="AJ283" s="15" t="n">
        <v>0.7368055555555556</v>
      </c>
      <c r="AK283" s="15" t="n">
        <v>0.7409722222222223</v>
      </c>
      <c r="AL283" s="15" t="n">
        <v>0.74375</v>
      </c>
      <c r="AM283" s="15" t="n">
        <v>0.7354166666666667</v>
      </c>
      <c r="AN283" s="15" t="n">
        <v>0.7368055555555556</v>
      </c>
      <c r="AO283" s="15" t="n">
        <v>0.7402777777777778</v>
      </c>
      <c r="AP283" s="15" t="n">
        <v>0.7381944444444445</v>
      </c>
      <c r="AQ283" s="15" t="n">
        <v>0.7472222222222222</v>
      </c>
      <c r="AR283" s="15" t="n">
        <v>0.7472222222222222</v>
      </c>
      <c r="AS283" s="15" t="n">
        <v>0.7486111111111111</v>
      </c>
      <c r="AT283" s="15" t="n">
        <v>0.7465277777777778</v>
      </c>
      <c r="AU283" s="15" t="n">
        <v>0.74375</v>
      </c>
      <c r="AV283" s="15" t="n">
        <v>0.7444444444444445</v>
      </c>
      <c r="AW283" s="15" t="n">
        <v>0.7472222222222222</v>
      </c>
      <c r="AX283" s="15" t="n">
        <v>0.7569444444444444</v>
      </c>
    </row>
    <row r="284">
      <c r="A284" s="14" t="n">
        <v>46303</v>
      </c>
      <c r="B284" s="15" t="n">
        <v>0.7118055555555556</v>
      </c>
      <c r="C284" s="15" t="n">
        <v>0.6993055555555555</v>
      </c>
      <c r="D284" s="15" t="n">
        <v>0.7145833333333333</v>
      </c>
      <c r="E284" s="15" t="n">
        <v>0.7138888888888889</v>
      </c>
      <c r="F284" s="15" t="n">
        <v>0.7152777777777778</v>
      </c>
      <c r="G284" s="15" t="n">
        <v>0.7166666666666667</v>
      </c>
      <c r="H284" s="15" t="n">
        <v>0.7166666666666667</v>
      </c>
      <c r="I284" s="15" t="n">
        <v>0.7166666666666667</v>
      </c>
      <c r="J284" s="15" t="n">
        <v>0.7166666666666667</v>
      </c>
      <c r="K284" s="15" t="n">
        <v>0.71875</v>
      </c>
      <c r="L284" s="15" t="n">
        <v>0.7208333333333333</v>
      </c>
      <c r="M284" s="15" t="n">
        <v>0.7194444444444444</v>
      </c>
      <c r="N284" s="15" t="n">
        <v>0.7180555555555556</v>
      </c>
      <c r="O284" s="15" t="n">
        <v>0.7194444444444444</v>
      </c>
      <c r="P284" s="15" t="n">
        <v>0.7159722222222222</v>
      </c>
      <c r="Q284" s="15" t="n">
        <v>0.7194444444444444</v>
      </c>
      <c r="R284" s="15" t="n">
        <v>0.7201388888888889</v>
      </c>
      <c r="S284" s="15" t="n">
        <v>0.7256944444444444</v>
      </c>
      <c r="T284" s="15" t="n">
        <v>0.7277777777777777</v>
      </c>
      <c r="U284" s="15" t="n">
        <v>0.7291666666666666</v>
      </c>
      <c r="V284" s="15" t="n">
        <v>0.7222222222222222</v>
      </c>
      <c r="W284" s="15" t="n">
        <v>0.7229166666666667</v>
      </c>
      <c r="X284" s="15" t="n">
        <v>0.7277777777777777</v>
      </c>
      <c r="Y284" s="15" t="n">
        <v>0.7236111111111111</v>
      </c>
      <c r="Z284" s="15" t="n">
        <v>0.7270833333333333</v>
      </c>
      <c r="AA284" s="15" t="n">
        <v>0.7284722222222222</v>
      </c>
      <c r="AB284" s="15" t="n">
        <v>0.7305555555555555</v>
      </c>
      <c r="AC284" s="15" t="n">
        <v>0.7305555555555555</v>
      </c>
      <c r="AD284" s="15" t="n">
        <v>0.73125</v>
      </c>
      <c r="AE284" s="15" t="n">
        <v>0.7319444444444444</v>
      </c>
      <c r="AF284" s="15" t="n">
        <v>0.7305555555555555</v>
      </c>
      <c r="AG284" s="15" t="n">
        <v>0.7326388888888888</v>
      </c>
      <c r="AH284" s="15" t="n">
        <v>0.7347222222222223</v>
      </c>
      <c r="AI284" s="15" t="n">
        <v>0.7381944444444445</v>
      </c>
      <c r="AJ284" s="15" t="n">
        <v>0.7354166666666667</v>
      </c>
      <c r="AK284" s="15" t="n">
        <v>0.7402777777777778</v>
      </c>
      <c r="AL284" s="15" t="n">
        <v>0.7430555555555556</v>
      </c>
      <c r="AM284" s="15" t="n">
        <v>0.7340277777777777</v>
      </c>
      <c r="AN284" s="15" t="n">
        <v>0.7354166666666667</v>
      </c>
      <c r="AO284" s="15" t="n">
        <v>0.7395833333333334</v>
      </c>
      <c r="AP284" s="15" t="n">
        <v>0.7375</v>
      </c>
      <c r="AQ284" s="15" t="n">
        <v>0.7458333333333333</v>
      </c>
      <c r="AR284" s="15" t="n">
        <v>0.7465277777777778</v>
      </c>
      <c r="AS284" s="15" t="n">
        <v>0.7479166666666667</v>
      </c>
      <c r="AT284" s="15" t="n">
        <v>0.7451388888888889</v>
      </c>
      <c r="AU284" s="15" t="n">
        <v>0.7430555555555556</v>
      </c>
      <c r="AV284" s="15" t="n">
        <v>0.74375</v>
      </c>
      <c r="AW284" s="15" t="n">
        <v>0.7465277777777778</v>
      </c>
      <c r="AX284" s="15" t="n">
        <v>0.75625</v>
      </c>
    </row>
    <row r="285">
      <c r="A285" s="14" t="n">
        <v>46304</v>
      </c>
      <c r="B285" s="15" t="n">
        <v>0.7104166666666667</v>
      </c>
      <c r="C285" s="15" t="n">
        <v>0.6986111111111111</v>
      </c>
      <c r="D285" s="15" t="n">
        <v>0.7131944444444445</v>
      </c>
      <c r="E285" s="15" t="n">
        <v>0.7125</v>
      </c>
      <c r="F285" s="15" t="n">
        <v>0.7138888888888889</v>
      </c>
      <c r="G285" s="15" t="n">
        <v>0.7152777777777778</v>
      </c>
      <c r="H285" s="15" t="n">
        <v>0.7152777777777778</v>
      </c>
      <c r="I285" s="15" t="n">
        <v>0.7152777777777778</v>
      </c>
      <c r="J285" s="15" t="n">
        <v>0.7159722222222222</v>
      </c>
      <c r="K285" s="15" t="n">
        <v>0.7173611111111111</v>
      </c>
      <c r="L285" s="15" t="n">
        <v>0.7201388888888889</v>
      </c>
      <c r="M285" s="15" t="n">
        <v>0.71875</v>
      </c>
      <c r="N285" s="15" t="n">
        <v>0.7173611111111111</v>
      </c>
      <c r="O285" s="15" t="n">
        <v>0.7180555555555556</v>
      </c>
      <c r="P285" s="15" t="n">
        <v>0.7145833333333333</v>
      </c>
      <c r="Q285" s="15" t="n">
        <v>0.71875</v>
      </c>
      <c r="R285" s="15" t="n">
        <v>0.7194444444444444</v>
      </c>
      <c r="S285" s="15" t="n">
        <v>0.725</v>
      </c>
      <c r="T285" s="15" t="n">
        <v>0.7263888888888889</v>
      </c>
      <c r="U285" s="15" t="n">
        <v>0.7277777777777777</v>
      </c>
      <c r="V285" s="15" t="n">
        <v>0.7215277777777778</v>
      </c>
      <c r="W285" s="15" t="n">
        <v>0.7222222222222222</v>
      </c>
      <c r="X285" s="15" t="n">
        <v>0.7263888888888889</v>
      </c>
      <c r="Y285" s="15" t="n">
        <v>0.7222222222222222</v>
      </c>
      <c r="Z285" s="15" t="n">
        <v>0.7263888888888889</v>
      </c>
      <c r="AA285" s="15" t="n">
        <v>0.7277777777777777</v>
      </c>
      <c r="AB285" s="15" t="n">
        <v>0.7291666666666666</v>
      </c>
      <c r="AC285" s="15" t="n">
        <v>0.7298611111111111</v>
      </c>
      <c r="AD285" s="15" t="n">
        <v>0.7305555555555555</v>
      </c>
      <c r="AE285" s="15" t="n">
        <v>0.73125</v>
      </c>
      <c r="AF285" s="15" t="n">
        <v>0.7298611111111111</v>
      </c>
      <c r="AG285" s="15" t="n">
        <v>0.73125</v>
      </c>
      <c r="AH285" s="15" t="n">
        <v>0.7333333333333333</v>
      </c>
      <c r="AI285" s="15" t="n">
        <v>0.7368055555555556</v>
      </c>
      <c r="AJ285" s="15" t="n">
        <v>0.7347222222222223</v>
      </c>
      <c r="AK285" s="15" t="n">
        <v>0.7388888888888889</v>
      </c>
      <c r="AL285" s="15" t="n">
        <v>0.7416666666666667</v>
      </c>
      <c r="AM285" s="15" t="n">
        <v>0.7333333333333333</v>
      </c>
      <c r="AN285" s="15" t="n">
        <v>0.7347222222222223</v>
      </c>
      <c r="AO285" s="15" t="n">
        <v>0.7381944444444445</v>
      </c>
      <c r="AP285" s="15" t="n">
        <v>0.7361111111111112</v>
      </c>
      <c r="AQ285" s="15" t="n">
        <v>0.7451388888888889</v>
      </c>
      <c r="AR285" s="15" t="n">
        <v>0.7458333333333333</v>
      </c>
      <c r="AS285" s="15" t="n">
        <v>0.7472222222222222</v>
      </c>
      <c r="AT285" s="15" t="n">
        <v>0.7444444444444445</v>
      </c>
      <c r="AU285" s="15" t="n">
        <v>0.7416666666666667</v>
      </c>
      <c r="AV285" s="15" t="n">
        <v>0.7430555555555556</v>
      </c>
      <c r="AW285" s="15" t="n">
        <v>0.7451388888888889</v>
      </c>
      <c r="AX285" s="15" t="n">
        <v>0.7555555555555555</v>
      </c>
    </row>
    <row r="286">
      <c r="A286" s="14" t="n">
        <v>46305</v>
      </c>
      <c r="B286" s="15" t="n">
        <v>0.7090277777777778</v>
      </c>
      <c r="C286" s="15" t="n">
        <v>0.6972222222222222</v>
      </c>
      <c r="D286" s="15" t="n">
        <v>0.7118055555555556</v>
      </c>
      <c r="E286" s="15" t="n">
        <v>0.7118055555555556</v>
      </c>
      <c r="F286" s="15" t="n">
        <v>0.7131944444444445</v>
      </c>
      <c r="G286" s="15" t="n">
        <v>0.7145833333333333</v>
      </c>
      <c r="H286" s="15" t="n">
        <v>0.7145833333333333</v>
      </c>
      <c r="I286" s="15" t="n">
        <v>0.7145833333333333</v>
      </c>
      <c r="J286" s="15" t="n">
        <v>0.7152777777777778</v>
      </c>
      <c r="K286" s="15" t="n">
        <v>0.7166666666666667</v>
      </c>
      <c r="L286" s="15" t="n">
        <v>0.71875</v>
      </c>
      <c r="M286" s="15" t="n">
        <v>0.7173611111111111</v>
      </c>
      <c r="N286" s="15" t="n">
        <v>0.7166666666666667</v>
      </c>
      <c r="O286" s="15" t="n">
        <v>0.7173611111111111</v>
      </c>
      <c r="P286" s="15" t="n">
        <v>0.7138888888888889</v>
      </c>
      <c r="Q286" s="15" t="n">
        <v>0.7173611111111111</v>
      </c>
      <c r="R286" s="15" t="n">
        <v>0.7180555555555556</v>
      </c>
      <c r="S286" s="15" t="n">
        <v>0.7236111111111111</v>
      </c>
      <c r="T286" s="15" t="n">
        <v>0.7256944444444444</v>
      </c>
      <c r="U286" s="15" t="n">
        <v>0.7270833333333333</v>
      </c>
      <c r="V286" s="15" t="n">
        <v>0.7208333333333333</v>
      </c>
      <c r="W286" s="15" t="n">
        <v>0.7215277777777778</v>
      </c>
      <c r="X286" s="15" t="n">
        <v>0.7256944444444444</v>
      </c>
      <c r="Y286" s="15" t="n">
        <v>0.7215277777777778</v>
      </c>
      <c r="Z286" s="15" t="n">
        <v>0.7256944444444444</v>
      </c>
      <c r="AA286" s="15" t="n">
        <v>0.7263888888888889</v>
      </c>
      <c r="AB286" s="15" t="n">
        <v>0.7284722222222222</v>
      </c>
      <c r="AC286" s="15" t="n">
        <v>0.7284722222222222</v>
      </c>
      <c r="AD286" s="15" t="n">
        <v>0.7298611111111111</v>
      </c>
      <c r="AE286" s="15" t="n">
        <v>0.7305555555555555</v>
      </c>
      <c r="AF286" s="15" t="n">
        <v>0.7284722222222222</v>
      </c>
      <c r="AG286" s="15" t="n">
        <v>0.7305555555555555</v>
      </c>
      <c r="AH286" s="15" t="n">
        <v>0.7326388888888888</v>
      </c>
      <c r="AI286" s="15" t="n">
        <v>0.7361111111111112</v>
      </c>
      <c r="AJ286" s="15" t="n">
        <v>0.7340277777777777</v>
      </c>
      <c r="AK286" s="15" t="n">
        <v>0.7381944444444445</v>
      </c>
      <c r="AL286" s="15" t="n">
        <v>0.7409722222222223</v>
      </c>
      <c r="AM286" s="15" t="n">
        <v>0.7326388888888888</v>
      </c>
      <c r="AN286" s="15" t="n">
        <v>0.7340277777777777</v>
      </c>
      <c r="AO286" s="15" t="n">
        <v>0.7375</v>
      </c>
      <c r="AP286" s="15" t="n">
        <v>0.7354166666666667</v>
      </c>
      <c r="AQ286" s="15" t="n">
        <v>0.7444444444444445</v>
      </c>
      <c r="AR286" s="15" t="n">
        <v>0.7444444444444445</v>
      </c>
      <c r="AS286" s="15" t="n">
        <v>0.7458333333333333</v>
      </c>
      <c r="AT286" s="15" t="n">
        <v>0.74375</v>
      </c>
      <c r="AU286" s="15" t="n">
        <v>0.7409722222222223</v>
      </c>
      <c r="AV286" s="15" t="n">
        <v>0.7423611111111111</v>
      </c>
      <c r="AW286" s="15" t="n">
        <v>0.7444444444444445</v>
      </c>
      <c r="AX286" s="15" t="n">
        <v>0.7548611111111111</v>
      </c>
    </row>
    <row r="287">
      <c r="A287" s="14" t="n">
        <v>46306</v>
      </c>
      <c r="B287" s="15" t="n">
        <v>0.7076388888888889</v>
      </c>
      <c r="C287" s="15" t="n">
        <v>0.6958333333333333</v>
      </c>
      <c r="D287" s="15" t="n">
        <v>0.7111111111111111</v>
      </c>
      <c r="E287" s="15" t="n">
        <v>0.7104166666666667</v>
      </c>
      <c r="F287" s="15" t="n">
        <v>0.7118055555555556</v>
      </c>
      <c r="G287" s="15" t="n">
        <v>0.7131944444444445</v>
      </c>
      <c r="H287" s="15" t="n">
        <v>0.7131944444444445</v>
      </c>
      <c r="I287" s="15" t="n">
        <v>0.7131944444444445</v>
      </c>
      <c r="J287" s="15" t="n">
        <v>0.7138888888888889</v>
      </c>
      <c r="K287" s="15" t="n">
        <v>0.7152777777777778</v>
      </c>
      <c r="L287" s="15" t="n">
        <v>0.7180555555555556</v>
      </c>
      <c r="M287" s="15" t="n">
        <v>0.7166666666666667</v>
      </c>
      <c r="N287" s="15" t="n">
        <v>0.7152777777777778</v>
      </c>
      <c r="O287" s="15" t="n">
        <v>0.7166666666666667</v>
      </c>
      <c r="P287" s="15" t="n">
        <v>0.7131944444444445</v>
      </c>
      <c r="Q287" s="15" t="n">
        <v>0.7166666666666667</v>
      </c>
      <c r="R287" s="15" t="n">
        <v>0.7173611111111111</v>
      </c>
      <c r="S287" s="15" t="n">
        <v>0.7229166666666667</v>
      </c>
      <c r="T287" s="15" t="n">
        <v>0.7243055555555555</v>
      </c>
      <c r="U287" s="15" t="n">
        <v>0.7256944444444444</v>
      </c>
      <c r="V287" s="15" t="n">
        <v>0.7194444444444444</v>
      </c>
      <c r="W287" s="15" t="n">
        <v>0.7201388888888889</v>
      </c>
      <c r="X287" s="15" t="n">
        <v>0.725</v>
      </c>
      <c r="Y287" s="15" t="n">
        <v>0.7208333333333333</v>
      </c>
      <c r="Z287" s="15" t="n">
        <v>0.7243055555555555</v>
      </c>
      <c r="AA287" s="15" t="n">
        <v>0.7256944444444444</v>
      </c>
      <c r="AB287" s="15" t="n">
        <v>0.7277777777777777</v>
      </c>
      <c r="AC287" s="15" t="n">
        <v>0.7277777777777777</v>
      </c>
      <c r="AD287" s="15" t="n">
        <v>0.7284722222222222</v>
      </c>
      <c r="AE287" s="15" t="n">
        <v>0.7298611111111111</v>
      </c>
      <c r="AF287" s="15" t="n">
        <v>0.7277777777777777</v>
      </c>
      <c r="AG287" s="15" t="n">
        <v>0.7298611111111111</v>
      </c>
      <c r="AH287" s="15" t="n">
        <v>0.7319444444444444</v>
      </c>
      <c r="AI287" s="15" t="n">
        <v>0.7347222222222223</v>
      </c>
      <c r="AJ287" s="15" t="n">
        <v>0.7333333333333333</v>
      </c>
      <c r="AK287" s="15" t="n">
        <v>0.7375</v>
      </c>
      <c r="AL287" s="15" t="n">
        <v>0.7402777777777778</v>
      </c>
      <c r="AM287" s="15" t="n">
        <v>0.73125</v>
      </c>
      <c r="AN287" s="15" t="n">
        <v>0.7326388888888888</v>
      </c>
      <c r="AO287" s="15" t="n">
        <v>0.7368055555555556</v>
      </c>
      <c r="AP287" s="15" t="n">
        <v>0.7347222222222223</v>
      </c>
      <c r="AQ287" s="15" t="n">
        <v>0.7430555555555556</v>
      </c>
      <c r="AR287" s="15" t="n">
        <v>0.74375</v>
      </c>
      <c r="AS287" s="15" t="n">
        <v>0.7451388888888889</v>
      </c>
      <c r="AT287" s="15" t="n">
        <v>0.7430555555555556</v>
      </c>
      <c r="AU287" s="15" t="n">
        <v>0.7402777777777778</v>
      </c>
      <c r="AV287" s="15" t="n">
        <v>0.7409722222222223</v>
      </c>
      <c r="AW287" s="15" t="n">
        <v>0.74375</v>
      </c>
      <c r="AX287" s="15" t="n">
        <v>0.7541666666666667</v>
      </c>
    </row>
    <row r="288">
      <c r="A288" s="14" t="n">
        <v>46307</v>
      </c>
      <c r="B288" s="15" t="n">
        <v>0.7069444444444445</v>
      </c>
      <c r="C288" s="15" t="n">
        <v>0.6951388888888889</v>
      </c>
      <c r="D288" s="15" t="n">
        <v>0.7097222222222223</v>
      </c>
      <c r="E288" s="15" t="n">
        <v>0.7090277777777778</v>
      </c>
      <c r="F288" s="15" t="n">
        <v>0.7111111111111111</v>
      </c>
      <c r="G288" s="15" t="n">
        <v>0.7125</v>
      </c>
      <c r="H288" s="15" t="n">
        <v>0.7125</v>
      </c>
      <c r="I288" s="15" t="n">
        <v>0.7125</v>
      </c>
      <c r="J288" s="15" t="n">
        <v>0.7131944444444445</v>
      </c>
      <c r="K288" s="15" t="n">
        <v>0.7145833333333333</v>
      </c>
      <c r="L288" s="15" t="n">
        <v>0.7166666666666667</v>
      </c>
      <c r="M288" s="15" t="n">
        <v>0.7152777777777778</v>
      </c>
      <c r="N288" s="15" t="n">
        <v>0.7145833333333333</v>
      </c>
      <c r="O288" s="15" t="n">
        <v>0.7152777777777778</v>
      </c>
      <c r="P288" s="15" t="n">
        <v>0.7125</v>
      </c>
      <c r="Q288" s="15" t="n">
        <v>0.7159722222222222</v>
      </c>
      <c r="R288" s="15" t="n">
        <v>0.7159722222222222</v>
      </c>
      <c r="S288" s="15" t="n">
        <v>0.7222222222222222</v>
      </c>
      <c r="T288" s="15" t="n">
        <v>0.7236111111111111</v>
      </c>
      <c r="U288" s="15" t="n">
        <v>0.725</v>
      </c>
      <c r="V288" s="15" t="n">
        <v>0.71875</v>
      </c>
      <c r="W288" s="15" t="n">
        <v>0.7194444444444444</v>
      </c>
      <c r="X288" s="15" t="n">
        <v>0.7236111111111111</v>
      </c>
      <c r="Y288" s="15" t="n">
        <v>0.7194444444444444</v>
      </c>
      <c r="Z288" s="15" t="n">
        <v>0.7236111111111111</v>
      </c>
      <c r="AA288" s="15" t="n">
        <v>0.725</v>
      </c>
      <c r="AB288" s="15" t="n">
        <v>0.7263888888888889</v>
      </c>
      <c r="AC288" s="15" t="n">
        <v>0.7270833333333333</v>
      </c>
      <c r="AD288" s="15" t="n">
        <v>0.7277777777777777</v>
      </c>
      <c r="AE288" s="15" t="n">
        <v>0.7284722222222222</v>
      </c>
      <c r="AF288" s="15" t="n">
        <v>0.7270833333333333</v>
      </c>
      <c r="AG288" s="15" t="n">
        <v>0.7291666666666666</v>
      </c>
      <c r="AH288" s="15" t="n">
        <v>0.7305555555555555</v>
      </c>
      <c r="AI288" s="15" t="n">
        <v>0.7340277777777777</v>
      </c>
      <c r="AJ288" s="15" t="n">
        <v>0.7319444444444444</v>
      </c>
      <c r="AK288" s="15" t="n">
        <v>0.7361111111111112</v>
      </c>
      <c r="AL288" s="15" t="n">
        <v>0.7388888888888889</v>
      </c>
      <c r="AM288" s="15" t="n">
        <v>0.7305555555555555</v>
      </c>
      <c r="AN288" s="15" t="n">
        <v>0.7319444444444444</v>
      </c>
      <c r="AO288" s="15" t="n">
        <v>0.7354166666666667</v>
      </c>
      <c r="AP288" s="15" t="n">
        <v>0.7340277777777777</v>
      </c>
      <c r="AQ288" s="15" t="n">
        <v>0.7423611111111111</v>
      </c>
      <c r="AR288" s="15" t="n">
        <v>0.7430555555555556</v>
      </c>
      <c r="AS288" s="15" t="n">
        <v>0.7444444444444445</v>
      </c>
      <c r="AT288" s="15" t="n">
        <v>0.7416666666666667</v>
      </c>
      <c r="AU288" s="15" t="n">
        <v>0.7388888888888889</v>
      </c>
      <c r="AV288" s="15" t="n">
        <v>0.7402777777777778</v>
      </c>
      <c r="AW288" s="15" t="n">
        <v>0.7430555555555556</v>
      </c>
      <c r="AX288" s="15" t="n">
        <v>0.7534722222222222</v>
      </c>
    </row>
    <row r="289">
      <c r="A289" s="14" t="n">
        <v>46308</v>
      </c>
      <c r="B289" s="15" t="n">
        <v>0.7055555555555556</v>
      </c>
      <c r="C289" s="15" t="n">
        <v>0.69375</v>
      </c>
      <c r="D289" s="15" t="n">
        <v>0.7090277777777778</v>
      </c>
      <c r="E289" s="15" t="n">
        <v>0.7083333333333334</v>
      </c>
      <c r="F289" s="15" t="n">
        <v>0.7097222222222223</v>
      </c>
      <c r="G289" s="15" t="n">
        <v>0.7111111111111111</v>
      </c>
      <c r="H289" s="15" t="n">
        <v>0.7111111111111111</v>
      </c>
      <c r="I289" s="15" t="n">
        <v>0.7111111111111111</v>
      </c>
      <c r="J289" s="15" t="n">
        <v>0.7118055555555556</v>
      </c>
      <c r="K289" s="15" t="n">
        <v>0.7138888888888889</v>
      </c>
      <c r="L289" s="15" t="n">
        <v>0.7159722222222222</v>
      </c>
      <c r="M289" s="15" t="n">
        <v>0.7145833333333333</v>
      </c>
      <c r="N289" s="15" t="n">
        <v>0.7131944444444445</v>
      </c>
      <c r="O289" s="15" t="n">
        <v>0.7145833333333333</v>
      </c>
      <c r="P289" s="15" t="n">
        <v>0.7118055555555556</v>
      </c>
      <c r="Q289" s="15" t="n">
        <v>0.7145833333333333</v>
      </c>
      <c r="R289" s="15" t="n">
        <v>0.7152777777777778</v>
      </c>
      <c r="S289" s="15" t="n">
        <v>0.7208333333333333</v>
      </c>
      <c r="T289" s="15" t="n">
        <v>0.7229166666666667</v>
      </c>
      <c r="U289" s="15" t="n">
        <v>0.7243055555555555</v>
      </c>
      <c r="V289" s="15" t="n">
        <v>0.7180555555555556</v>
      </c>
      <c r="W289" s="15" t="n">
        <v>0.7180555555555556</v>
      </c>
      <c r="X289" s="15" t="n">
        <v>0.7229166666666667</v>
      </c>
      <c r="Y289" s="15" t="n">
        <v>0.71875</v>
      </c>
      <c r="Z289" s="15" t="n">
        <v>0.7229166666666667</v>
      </c>
      <c r="AA289" s="15" t="n">
        <v>0.7243055555555555</v>
      </c>
      <c r="AB289" s="15" t="n">
        <v>0.7256944444444444</v>
      </c>
      <c r="AC289" s="15" t="n">
        <v>0.7256944444444444</v>
      </c>
      <c r="AD289" s="15" t="n">
        <v>0.7270833333333333</v>
      </c>
      <c r="AE289" s="15" t="n">
        <v>0.7277777777777777</v>
      </c>
      <c r="AF289" s="15" t="n">
        <v>0.7256944444444444</v>
      </c>
      <c r="AG289" s="15" t="n">
        <v>0.7277777777777777</v>
      </c>
      <c r="AH289" s="15" t="n">
        <v>0.7298611111111111</v>
      </c>
      <c r="AI289" s="15" t="n">
        <v>0.7333333333333333</v>
      </c>
      <c r="AJ289" s="15" t="n">
        <v>0.73125</v>
      </c>
      <c r="AK289" s="15" t="n">
        <v>0.7354166666666667</v>
      </c>
      <c r="AL289" s="15" t="n">
        <v>0.7381944444444445</v>
      </c>
      <c r="AM289" s="15" t="n">
        <v>0.7298611111111111</v>
      </c>
      <c r="AN289" s="15" t="n">
        <v>0.73125</v>
      </c>
      <c r="AO289" s="15" t="n">
        <v>0.7347222222222223</v>
      </c>
      <c r="AP289" s="15" t="n">
        <v>0.7326388888888888</v>
      </c>
      <c r="AQ289" s="15" t="n">
        <v>0.7416666666666667</v>
      </c>
      <c r="AR289" s="15" t="n">
        <v>0.7416666666666667</v>
      </c>
      <c r="AS289" s="15" t="n">
        <v>0.74375</v>
      </c>
      <c r="AT289" s="15" t="n">
        <v>0.7409722222222223</v>
      </c>
      <c r="AU289" s="15" t="n">
        <v>0.7381944444444445</v>
      </c>
      <c r="AV289" s="15" t="n">
        <v>0.7395833333333334</v>
      </c>
      <c r="AW289" s="15" t="n">
        <v>0.7423611111111111</v>
      </c>
      <c r="AX289" s="15" t="n">
        <v>0.7527777777777778</v>
      </c>
    </row>
    <row r="290">
      <c r="A290" s="14" t="n">
        <v>46309</v>
      </c>
      <c r="B290" s="15" t="n">
        <v>0.7041666666666667</v>
      </c>
      <c r="C290" s="15" t="n">
        <v>0.6923611111111111</v>
      </c>
      <c r="D290" s="15" t="n">
        <v>0.7076388888888889</v>
      </c>
      <c r="E290" s="15" t="n">
        <v>0.7069444444444445</v>
      </c>
      <c r="F290" s="15" t="n">
        <v>0.7090277777777778</v>
      </c>
      <c r="G290" s="15" t="n">
        <v>0.7104166666666667</v>
      </c>
      <c r="H290" s="15" t="n">
        <v>0.7104166666666667</v>
      </c>
      <c r="I290" s="15" t="n">
        <v>0.7104166666666667</v>
      </c>
      <c r="J290" s="15" t="n">
        <v>0.7111111111111111</v>
      </c>
      <c r="K290" s="15" t="n">
        <v>0.7125</v>
      </c>
      <c r="L290" s="15" t="n">
        <v>0.7152777777777778</v>
      </c>
      <c r="M290" s="15" t="n">
        <v>0.7138888888888889</v>
      </c>
      <c r="N290" s="15" t="n">
        <v>0.7125</v>
      </c>
      <c r="O290" s="15" t="n">
        <v>0.7138888888888889</v>
      </c>
      <c r="P290" s="15" t="n">
        <v>0.7111111111111111</v>
      </c>
      <c r="Q290" s="15" t="n">
        <v>0.7138888888888889</v>
      </c>
      <c r="R290" s="15" t="n">
        <v>0.7145833333333333</v>
      </c>
      <c r="S290" s="15" t="n">
        <v>0.7201388888888889</v>
      </c>
      <c r="T290" s="15" t="n">
        <v>0.7215277777777778</v>
      </c>
      <c r="U290" s="15" t="n">
        <v>0.7229166666666667</v>
      </c>
      <c r="V290" s="15" t="n">
        <v>0.7166666666666667</v>
      </c>
      <c r="W290" s="15" t="n">
        <v>0.7173611111111111</v>
      </c>
      <c r="X290" s="15" t="n">
        <v>0.7222222222222222</v>
      </c>
      <c r="Y290" s="15" t="n">
        <v>0.7180555555555556</v>
      </c>
      <c r="Z290" s="15" t="n">
        <v>0.7215277777777778</v>
      </c>
      <c r="AA290" s="15" t="n">
        <v>0.7229166666666667</v>
      </c>
      <c r="AB290" s="15" t="n">
        <v>0.725</v>
      </c>
      <c r="AC290" s="15" t="n">
        <v>0.725</v>
      </c>
      <c r="AD290" s="15" t="n">
        <v>0.7256944444444444</v>
      </c>
      <c r="AE290" s="15" t="n">
        <v>0.7270833333333333</v>
      </c>
      <c r="AF290" s="15" t="n">
        <v>0.725</v>
      </c>
      <c r="AG290" s="15" t="n">
        <v>0.7270833333333333</v>
      </c>
      <c r="AH290" s="15" t="n">
        <v>0.7291666666666666</v>
      </c>
      <c r="AI290" s="15" t="n">
        <v>0.7326388888888888</v>
      </c>
      <c r="AJ290" s="15" t="n">
        <v>0.7305555555555555</v>
      </c>
      <c r="AK290" s="15" t="n">
        <v>0.7347222222222223</v>
      </c>
      <c r="AL290" s="15" t="n">
        <v>0.7375</v>
      </c>
      <c r="AM290" s="15" t="n">
        <v>0.7291666666666666</v>
      </c>
      <c r="AN290" s="15" t="n">
        <v>0.7298611111111111</v>
      </c>
      <c r="AO290" s="15" t="n">
        <v>0.7340277777777777</v>
      </c>
      <c r="AP290" s="15" t="n">
        <v>0.7319444444444444</v>
      </c>
      <c r="AQ290" s="15" t="n">
        <v>0.7409722222222223</v>
      </c>
      <c r="AR290" s="15" t="n">
        <v>0.7409722222222223</v>
      </c>
      <c r="AS290" s="15" t="n">
        <v>0.7423611111111111</v>
      </c>
      <c r="AT290" s="15" t="n">
        <v>0.7402777777777778</v>
      </c>
      <c r="AU290" s="15" t="n">
        <v>0.7375</v>
      </c>
      <c r="AV290" s="15" t="n">
        <v>0.7388888888888889</v>
      </c>
      <c r="AW290" s="15" t="n">
        <v>0.7416666666666667</v>
      </c>
      <c r="AX290" s="15" t="n">
        <v>0.7520833333333333</v>
      </c>
    </row>
    <row r="291">
      <c r="A291" s="14" t="n">
        <v>46310</v>
      </c>
      <c r="B291" s="15" t="n">
        <v>0.7034722222222223</v>
      </c>
      <c r="C291" s="15" t="n">
        <v>0.6916666666666667</v>
      </c>
      <c r="D291" s="15" t="n">
        <v>0.7069444444444445</v>
      </c>
      <c r="E291" s="15" t="n">
        <v>0.70625</v>
      </c>
      <c r="F291" s="15" t="n">
        <v>0.7076388888888889</v>
      </c>
      <c r="G291" s="15" t="n">
        <v>0.7090277777777778</v>
      </c>
      <c r="H291" s="15" t="n">
        <v>0.7097222222222223</v>
      </c>
      <c r="I291" s="15" t="n">
        <v>0.7097222222222223</v>
      </c>
      <c r="J291" s="15" t="n">
        <v>0.7104166666666667</v>
      </c>
      <c r="K291" s="15" t="n">
        <v>0.7118055555555556</v>
      </c>
      <c r="L291" s="15" t="n">
        <v>0.7138888888888889</v>
      </c>
      <c r="M291" s="15" t="n">
        <v>0.7125</v>
      </c>
      <c r="N291" s="15" t="n">
        <v>0.7118055555555556</v>
      </c>
      <c r="O291" s="15" t="n">
        <v>0.7125</v>
      </c>
      <c r="P291" s="15" t="n">
        <v>0.7104166666666667</v>
      </c>
      <c r="Q291" s="15" t="n">
        <v>0.7131944444444445</v>
      </c>
      <c r="R291" s="15" t="n">
        <v>0.7131944444444445</v>
      </c>
      <c r="S291" s="15" t="n">
        <v>0.71875</v>
      </c>
      <c r="T291" s="15" t="n">
        <v>0.7208333333333333</v>
      </c>
      <c r="U291" s="15" t="n">
        <v>0.7222222222222222</v>
      </c>
      <c r="V291" s="15" t="n">
        <v>0.7159722222222222</v>
      </c>
      <c r="W291" s="15" t="n">
        <v>0.7166666666666667</v>
      </c>
      <c r="X291" s="15" t="n">
        <v>0.7208333333333333</v>
      </c>
      <c r="Y291" s="15" t="n">
        <v>0.7166666666666667</v>
      </c>
      <c r="Z291" s="15" t="n">
        <v>0.7208333333333333</v>
      </c>
      <c r="AA291" s="15" t="n">
        <v>0.7222222222222222</v>
      </c>
      <c r="AB291" s="15" t="n">
        <v>0.7236111111111111</v>
      </c>
      <c r="AC291" s="15" t="n">
        <v>0.7243055555555555</v>
      </c>
      <c r="AD291" s="15" t="n">
        <v>0.725</v>
      </c>
      <c r="AE291" s="15" t="n">
        <v>0.7256944444444444</v>
      </c>
      <c r="AF291" s="15" t="n">
        <v>0.7243055555555555</v>
      </c>
      <c r="AG291" s="15" t="n">
        <v>0.7263888888888889</v>
      </c>
      <c r="AH291" s="15" t="n">
        <v>0.7277777777777777</v>
      </c>
      <c r="AI291" s="15" t="n">
        <v>0.73125</v>
      </c>
      <c r="AJ291" s="15" t="n">
        <v>0.7291666666666666</v>
      </c>
      <c r="AK291" s="15" t="n">
        <v>0.7340277777777777</v>
      </c>
      <c r="AL291" s="15" t="n">
        <v>0.7368055555555556</v>
      </c>
      <c r="AM291" s="15" t="n">
        <v>0.7277777777777777</v>
      </c>
      <c r="AN291" s="15" t="n">
        <v>0.7291666666666666</v>
      </c>
      <c r="AO291" s="15" t="n">
        <v>0.7333333333333333</v>
      </c>
      <c r="AP291" s="15" t="n">
        <v>0.73125</v>
      </c>
      <c r="AQ291" s="15" t="n">
        <v>0.7395833333333334</v>
      </c>
      <c r="AR291" s="15" t="n">
        <v>0.7402777777777778</v>
      </c>
      <c r="AS291" s="15" t="n">
        <v>0.7416666666666667</v>
      </c>
      <c r="AT291" s="15" t="n">
        <v>0.7395833333333334</v>
      </c>
      <c r="AU291" s="15" t="n">
        <v>0.7368055555555556</v>
      </c>
      <c r="AV291" s="15" t="n">
        <v>0.7381944444444445</v>
      </c>
      <c r="AW291" s="15" t="n">
        <v>0.7402777777777778</v>
      </c>
      <c r="AX291" s="15" t="n">
        <v>0.7513888888888889</v>
      </c>
    </row>
    <row r="292">
      <c r="A292" s="14" t="n">
        <v>46311</v>
      </c>
      <c r="B292" s="15" t="n">
        <v>0.7020833333333333</v>
      </c>
      <c r="C292" s="15" t="n">
        <v>0.6902777777777778</v>
      </c>
      <c r="D292" s="15" t="n">
        <v>0.7055555555555556</v>
      </c>
      <c r="E292" s="15" t="n">
        <v>0.7055555555555556</v>
      </c>
      <c r="F292" s="15" t="n">
        <v>0.7069444444444445</v>
      </c>
      <c r="G292" s="15" t="n">
        <v>0.7083333333333334</v>
      </c>
      <c r="H292" s="15" t="n">
        <v>0.7083333333333334</v>
      </c>
      <c r="I292" s="15" t="n">
        <v>0.7083333333333334</v>
      </c>
      <c r="J292" s="15" t="n">
        <v>0.7090277777777778</v>
      </c>
      <c r="K292" s="15" t="n">
        <v>0.7111111111111111</v>
      </c>
      <c r="L292" s="15" t="n">
        <v>0.7131944444444445</v>
      </c>
      <c r="M292" s="15" t="n">
        <v>0.7118055555555556</v>
      </c>
      <c r="N292" s="15" t="n">
        <v>0.7111111111111111</v>
      </c>
      <c r="O292" s="15" t="n">
        <v>0.7118055555555556</v>
      </c>
      <c r="P292" s="15" t="n">
        <v>0.7097222222222223</v>
      </c>
      <c r="Q292" s="15" t="n">
        <v>0.7125</v>
      </c>
      <c r="R292" s="15" t="n">
        <v>0.7125</v>
      </c>
      <c r="S292" s="15" t="n">
        <v>0.7180555555555556</v>
      </c>
      <c r="T292" s="15" t="n">
        <v>0.7201388888888889</v>
      </c>
      <c r="U292" s="15" t="n">
        <v>0.7215277777777778</v>
      </c>
      <c r="V292" s="15" t="n">
        <v>0.7152777777777778</v>
      </c>
      <c r="W292" s="15" t="n">
        <v>0.7152777777777778</v>
      </c>
      <c r="X292" s="15" t="n">
        <v>0.7201388888888889</v>
      </c>
      <c r="Y292" s="15" t="n">
        <v>0.7159722222222222</v>
      </c>
      <c r="Z292" s="15" t="n">
        <v>0.7201388888888889</v>
      </c>
      <c r="AA292" s="15" t="n">
        <v>0.7215277777777778</v>
      </c>
      <c r="AB292" s="15" t="n">
        <v>0.7229166666666667</v>
      </c>
      <c r="AC292" s="15" t="n">
        <v>0.7236111111111111</v>
      </c>
      <c r="AD292" s="15" t="n">
        <v>0.7243055555555555</v>
      </c>
      <c r="AE292" s="15" t="n">
        <v>0.725</v>
      </c>
      <c r="AF292" s="15" t="n">
        <v>0.7229166666666667</v>
      </c>
      <c r="AG292" s="15" t="n">
        <v>0.7256944444444444</v>
      </c>
      <c r="AH292" s="15" t="n">
        <v>0.7270833333333333</v>
      </c>
      <c r="AI292" s="15" t="n">
        <v>0.7305555555555555</v>
      </c>
      <c r="AJ292" s="15" t="n">
        <v>0.7284722222222222</v>
      </c>
      <c r="AK292" s="15" t="n">
        <v>0.7326388888888888</v>
      </c>
      <c r="AL292" s="15" t="n">
        <v>0.7354166666666667</v>
      </c>
      <c r="AM292" s="15" t="n">
        <v>0.7270833333333333</v>
      </c>
      <c r="AN292" s="15" t="n">
        <v>0.7284722222222222</v>
      </c>
      <c r="AO292" s="15" t="n">
        <v>0.7319444444444444</v>
      </c>
      <c r="AP292" s="15" t="n">
        <v>0.7305555555555555</v>
      </c>
      <c r="AQ292" s="15" t="n">
        <v>0.7388888888888889</v>
      </c>
      <c r="AR292" s="15" t="n">
        <v>0.7395833333333334</v>
      </c>
      <c r="AS292" s="15" t="n">
        <v>0.7409722222222223</v>
      </c>
      <c r="AT292" s="15" t="n">
        <v>0.7388888888888889</v>
      </c>
      <c r="AU292" s="15" t="n">
        <v>0.7361111111111112</v>
      </c>
      <c r="AV292" s="15" t="n">
        <v>0.7375</v>
      </c>
      <c r="AW292" s="15" t="n">
        <v>0.7395833333333334</v>
      </c>
      <c r="AX292" s="15" t="n">
        <v>0.7506944444444444</v>
      </c>
    </row>
    <row r="293">
      <c r="A293" s="14" t="n">
        <v>46312</v>
      </c>
      <c r="B293" s="15" t="n">
        <v>0.7013888888888888</v>
      </c>
      <c r="C293" s="15" t="n">
        <v>0.6888888888888889</v>
      </c>
      <c r="D293" s="15" t="n">
        <v>0.7048611111111112</v>
      </c>
      <c r="E293" s="15" t="n">
        <v>0.7041666666666667</v>
      </c>
      <c r="F293" s="15" t="n">
        <v>0.70625</v>
      </c>
      <c r="G293" s="15" t="n">
        <v>0.7069444444444445</v>
      </c>
      <c r="H293" s="15" t="n">
        <v>0.7076388888888889</v>
      </c>
      <c r="I293" s="15" t="n">
        <v>0.7076388888888889</v>
      </c>
      <c r="J293" s="15" t="n">
        <v>0.7083333333333334</v>
      </c>
      <c r="K293" s="15" t="n">
        <v>0.7097222222222223</v>
      </c>
      <c r="L293" s="15" t="n">
        <v>0.7125</v>
      </c>
      <c r="M293" s="15" t="n">
        <v>0.7111111111111111</v>
      </c>
      <c r="N293" s="15" t="n">
        <v>0.7097222222222223</v>
      </c>
      <c r="O293" s="15" t="n">
        <v>0.7111111111111111</v>
      </c>
      <c r="P293" s="15" t="n">
        <v>0.7090277777777778</v>
      </c>
      <c r="Q293" s="15" t="n">
        <v>0.7111111111111111</v>
      </c>
      <c r="R293" s="15" t="n">
        <v>0.7111111111111111</v>
      </c>
      <c r="S293" s="15" t="n">
        <v>0.7173611111111111</v>
      </c>
      <c r="T293" s="15" t="n">
        <v>0.71875</v>
      </c>
      <c r="U293" s="15" t="n">
        <v>0.7201388888888889</v>
      </c>
      <c r="V293" s="15" t="n">
        <v>0.7138888888888889</v>
      </c>
      <c r="W293" s="15" t="n">
        <v>0.7145833333333333</v>
      </c>
      <c r="X293" s="15" t="n">
        <v>0.7194444444444444</v>
      </c>
      <c r="Y293" s="15" t="n">
        <v>0.7152777777777778</v>
      </c>
      <c r="Z293" s="15" t="n">
        <v>0.71875</v>
      </c>
      <c r="AA293" s="15" t="n">
        <v>0.7201388888888889</v>
      </c>
      <c r="AB293" s="15" t="n">
        <v>0.7222222222222222</v>
      </c>
      <c r="AC293" s="15" t="n">
        <v>0.7222222222222222</v>
      </c>
      <c r="AD293" s="15" t="n">
        <v>0.7236111111111111</v>
      </c>
      <c r="AE293" s="15" t="n">
        <v>0.7243055555555555</v>
      </c>
      <c r="AF293" s="15" t="n">
        <v>0.7222222222222222</v>
      </c>
      <c r="AG293" s="15" t="n">
        <v>0.7243055555555555</v>
      </c>
      <c r="AH293" s="15" t="n">
        <v>0.7263888888888889</v>
      </c>
      <c r="AI293" s="15" t="n">
        <v>0.7298611111111111</v>
      </c>
      <c r="AJ293" s="15" t="n">
        <v>0.7277777777777777</v>
      </c>
      <c r="AK293" s="15" t="n">
        <v>0.7319444444444444</v>
      </c>
      <c r="AL293" s="15" t="n">
        <v>0.7347222222222223</v>
      </c>
      <c r="AM293" s="15" t="n">
        <v>0.7263888888888889</v>
      </c>
      <c r="AN293" s="15" t="n">
        <v>0.7277777777777777</v>
      </c>
      <c r="AO293" s="15" t="n">
        <v>0.73125</v>
      </c>
      <c r="AP293" s="15" t="n">
        <v>0.7291666666666666</v>
      </c>
      <c r="AQ293" s="15" t="n">
        <v>0.7381944444444445</v>
      </c>
      <c r="AR293" s="15" t="n">
        <v>0.7388888888888889</v>
      </c>
      <c r="AS293" s="15" t="n">
        <v>0.7402777777777778</v>
      </c>
      <c r="AT293" s="15" t="n">
        <v>0.7375</v>
      </c>
      <c r="AU293" s="15" t="n">
        <v>0.7347222222222223</v>
      </c>
      <c r="AV293" s="15" t="n">
        <v>0.7361111111111112</v>
      </c>
      <c r="AW293" s="15" t="n">
        <v>0.7388888888888889</v>
      </c>
      <c r="AX293" s="15" t="n">
        <v>0.75</v>
      </c>
    </row>
    <row r="294">
      <c r="A294" s="14" t="n">
        <v>46313</v>
      </c>
      <c r="B294" s="15" t="n">
        <v>0.7</v>
      </c>
      <c r="C294" s="15" t="n">
        <v>0.6881944444444444</v>
      </c>
      <c r="D294" s="15" t="n">
        <v>0.7034722222222223</v>
      </c>
      <c r="E294" s="15" t="n">
        <v>0.7034722222222223</v>
      </c>
      <c r="F294" s="15" t="n">
        <v>0.7048611111111112</v>
      </c>
      <c r="G294" s="15" t="n">
        <v>0.70625</v>
      </c>
      <c r="H294" s="15" t="n">
        <v>0.70625</v>
      </c>
      <c r="I294" s="15" t="n">
        <v>0.70625</v>
      </c>
      <c r="J294" s="15" t="n">
        <v>0.7076388888888889</v>
      </c>
      <c r="K294" s="15" t="n">
        <v>0.7090277777777778</v>
      </c>
      <c r="L294" s="15" t="n">
        <v>0.7111111111111111</v>
      </c>
      <c r="M294" s="15" t="n">
        <v>0.7104166666666667</v>
      </c>
      <c r="N294" s="15" t="n">
        <v>0.7090277777777778</v>
      </c>
      <c r="O294" s="15" t="n">
        <v>0.7097222222222223</v>
      </c>
      <c r="P294" s="15" t="n">
        <v>0.7083333333333334</v>
      </c>
      <c r="Q294" s="15" t="n">
        <v>0.7104166666666667</v>
      </c>
      <c r="R294" s="15" t="n">
        <v>0.7104166666666667</v>
      </c>
      <c r="S294" s="15" t="n">
        <v>0.7166666666666667</v>
      </c>
      <c r="T294" s="15" t="n">
        <v>0.7180555555555556</v>
      </c>
      <c r="U294" s="15" t="n">
        <v>0.7194444444444444</v>
      </c>
      <c r="V294" s="15" t="n">
        <v>0.7131944444444445</v>
      </c>
      <c r="W294" s="15" t="n">
        <v>0.7138888888888889</v>
      </c>
      <c r="X294" s="15" t="n">
        <v>0.71875</v>
      </c>
      <c r="Y294" s="15" t="n">
        <v>0.7145833333333333</v>
      </c>
      <c r="Z294" s="15" t="n">
        <v>0.7180555555555556</v>
      </c>
      <c r="AA294" s="15" t="n">
        <v>0.7194444444444444</v>
      </c>
      <c r="AB294" s="15" t="n">
        <v>0.7215277777777778</v>
      </c>
      <c r="AC294" s="15" t="n">
        <v>0.7215277777777778</v>
      </c>
      <c r="AD294" s="15" t="n">
        <v>0.7222222222222222</v>
      </c>
      <c r="AE294" s="15" t="n">
        <v>0.7236111111111111</v>
      </c>
      <c r="AF294" s="15" t="n">
        <v>0.7215277777777778</v>
      </c>
      <c r="AG294" s="15" t="n">
        <v>0.7236111111111111</v>
      </c>
      <c r="AH294" s="15" t="n">
        <v>0.7256944444444444</v>
      </c>
      <c r="AI294" s="15" t="n">
        <v>0.7284722222222222</v>
      </c>
      <c r="AJ294" s="15" t="n">
        <v>0.7270833333333333</v>
      </c>
      <c r="AK294" s="15" t="n">
        <v>0.73125</v>
      </c>
      <c r="AL294" s="15" t="n">
        <v>0.7340277777777777</v>
      </c>
      <c r="AM294" s="15" t="n">
        <v>0.7256944444444444</v>
      </c>
      <c r="AN294" s="15" t="n">
        <v>0.7263888888888889</v>
      </c>
      <c r="AO294" s="15" t="n">
        <v>0.7305555555555555</v>
      </c>
      <c r="AP294" s="15" t="n">
        <v>0.7284722222222222</v>
      </c>
      <c r="AQ294" s="15" t="n">
        <v>0.7375</v>
      </c>
      <c r="AR294" s="15" t="n">
        <v>0.7375</v>
      </c>
      <c r="AS294" s="15" t="n">
        <v>0.7395833333333334</v>
      </c>
      <c r="AT294" s="15" t="n">
        <v>0.7368055555555556</v>
      </c>
      <c r="AU294" s="15" t="n">
        <v>0.7340277777777777</v>
      </c>
      <c r="AV294" s="15" t="n">
        <v>0.7354166666666667</v>
      </c>
      <c r="AW294" s="15" t="n">
        <v>0.7381944444444445</v>
      </c>
      <c r="AX294" s="15" t="n">
        <v>0.7493055555555556</v>
      </c>
    </row>
    <row r="295">
      <c r="A295" s="14" t="n">
        <v>46314</v>
      </c>
      <c r="B295" s="15" t="n">
        <v>0.6986111111111111</v>
      </c>
      <c r="C295" s="15" t="n">
        <v>0.6868055555555556</v>
      </c>
      <c r="D295" s="15" t="n">
        <v>0.7027777777777777</v>
      </c>
      <c r="E295" s="15" t="n">
        <v>0.7020833333333333</v>
      </c>
      <c r="F295" s="15" t="n">
        <v>0.7041666666666667</v>
      </c>
      <c r="G295" s="15" t="n">
        <v>0.7048611111111112</v>
      </c>
      <c r="H295" s="15" t="n">
        <v>0.7055555555555556</v>
      </c>
      <c r="I295" s="15" t="n">
        <v>0.7055555555555556</v>
      </c>
      <c r="J295" s="15" t="n">
        <v>0.70625</v>
      </c>
      <c r="K295" s="15" t="n">
        <v>0.7083333333333334</v>
      </c>
      <c r="L295" s="15" t="n">
        <v>0.7104166666666667</v>
      </c>
      <c r="M295" s="15" t="n">
        <v>0.7090277777777778</v>
      </c>
      <c r="N295" s="15" t="n">
        <v>0.7083333333333334</v>
      </c>
      <c r="O295" s="15" t="n">
        <v>0.7090277777777778</v>
      </c>
      <c r="P295" s="15" t="n">
        <v>0.7076388888888889</v>
      </c>
      <c r="Q295" s="15" t="n">
        <v>0.7097222222222223</v>
      </c>
      <c r="R295" s="15" t="n">
        <v>0.7097222222222223</v>
      </c>
      <c r="S295" s="15" t="n">
        <v>0.7152777777777778</v>
      </c>
      <c r="T295" s="15" t="n">
        <v>0.7173611111111111</v>
      </c>
      <c r="U295" s="15" t="n">
        <v>0.71875</v>
      </c>
      <c r="V295" s="15" t="n">
        <v>0.7125</v>
      </c>
      <c r="W295" s="15" t="n">
        <v>0.7125</v>
      </c>
      <c r="X295" s="15" t="n">
        <v>0.7173611111111111</v>
      </c>
      <c r="Y295" s="15" t="n">
        <v>0.7131944444444445</v>
      </c>
      <c r="Z295" s="15" t="n">
        <v>0.7173611111111111</v>
      </c>
      <c r="AA295" s="15" t="n">
        <v>0.71875</v>
      </c>
      <c r="AB295" s="15" t="n">
        <v>0.7201388888888889</v>
      </c>
      <c r="AC295" s="15" t="n">
        <v>0.7208333333333333</v>
      </c>
      <c r="AD295" s="15" t="n">
        <v>0.7215277777777778</v>
      </c>
      <c r="AE295" s="15" t="n">
        <v>0.7222222222222222</v>
      </c>
      <c r="AF295" s="15" t="n">
        <v>0.7208333333333333</v>
      </c>
      <c r="AG295" s="15" t="n">
        <v>0.7229166666666667</v>
      </c>
      <c r="AH295" s="15" t="n">
        <v>0.7243055555555555</v>
      </c>
      <c r="AI295" s="15" t="n">
        <v>0.7277777777777777</v>
      </c>
      <c r="AJ295" s="15" t="n">
        <v>0.7256944444444444</v>
      </c>
      <c r="AK295" s="15" t="n">
        <v>0.7305555555555555</v>
      </c>
      <c r="AL295" s="15" t="n">
        <v>0.7333333333333333</v>
      </c>
      <c r="AM295" s="15" t="n">
        <v>0.725</v>
      </c>
      <c r="AN295" s="15" t="n">
        <v>0.7256944444444444</v>
      </c>
      <c r="AO295" s="15" t="n">
        <v>0.7298611111111111</v>
      </c>
      <c r="AP295" s="15" t="n">
        <v>0.7277777777777777</v>
      </c>
      <c r="AQ295" s="15" t="n">
        <v>0.7368055555555556</v>
      </c>
      <c r="AR295" s="15" t="n">
        <v>0.7368055555555556</v>
      </c>
      <c r="AS295" s="15" t="n">
        <v>0.7388888888888889</v>
      </c>
      <c r="AT295" s="15" t="n">
        <v>0.7361111111111112</v>
      </c>
      <c r="AU295" s="15" t="n">
        <v>0.7333333333333333</v>
      </c>
      <c r="AV295" s="15" t="n">
        <v>0.7347222222222223</v>
      </c>
      <c r="AW295" s="15" t="n">
        <v>0.7375</v>
      </c>
      <c r="AX295" s="15" t="n">
        <v>0.7486111111111111</v>
      </c>
    </row>
    <row r="296">
      <c r="A296" s="14" t="n">
        <v>46315</v>
      </c>
      <c r="B296" s="15" t="n">
        <v>0.6979166666666666</v>
      </c>
      <c r="C296" s="15" t="n">
        <v>0.6861111111111111</v>
      </c>
      <c r="D296" s="15" t="n">
        <v>0.7013888888888888</v>
      </c>
      <c r="E296" s="15" t="n">
        <v>0.7013888888888888</v>
      </c>
      <c r="F296" s="15" t="n">
        <v>0.7034722222222223</v>
      </c>
      <c r="G296" s="15" t="n">
        <v>0.7041666666666667</v>
      </c>
      <c r="H296" s="15" t="n">
        <v>0.7048611111111112</v>
      </c>
      <c r="I296" s="15" t="n">
        <v>0.7048611111111112</v>
      </c>
      <c r="J296" s="15" t="n">
        <v>0.7055555555555556</v>
      </c>
      <c r="K296" s="15" t="n">
        <v>0.7069444444444445</v>
      </c>
      <c r="L296" s="15" t="n">
        <v>0.7097222222222223</v>
      </c>
      <c r="M296" s="15" t="n">
        <v>0.7083333333333334</v>
      </c>
      <c r="N296" s="15" t="n">
        <v>0.7069444444444445</v>
      </c>
      <c r="O296" s="15" t="n">
        <v>0.7083333333333334</v>
      </c>
      <c r="P296" s="15" t="n">
        <v>0.7069444444444445</v>
      </c>
      <c r="Q296" s="15" t="n">
        <v>0.7090277777777778</v>
      </c>
      <c r="R296" s="15" t="n">
        <v>0.7083333333333334</v>
      </c>
      <c r="S296" s="15" t="n">
        <v>0.7145833333333333</v>
      </c>
      <c r="T296" s="15" t="n">
        <v>0.7159722222222222</v>
      </c>
      <c r="U296" s="15" t="n">
        <v>0.7180555555555556</v>
      </c>
      <c r="V296" s="15" t="n">
        <v>0.7118055555555556</v>
      </c>
      <c r="W296" s="15" t="n">
        <v>0.7118055555555556</v>
      </c>
      <c r="X296" s="15" t="n">
        <v>0.7166666666666667</v>
      </c>
      <c r="Y296" s="15" t="n">
        <v>0.7125</v>
      </c>
      <c r="Z296" s="15" t="n">
        <v>0.7166666666666667</v>
      </c>
      <c r="AA296" s="15" t="n">
        <v>0.7180555555555556</v>
      </c>
      <c r="AB296" s="15" t="n">
        <v>0.7194444444444444</v>
      </c>
      <c r="AC296" s="15" t="n">
        <v>0.7201388888888889</v>
      </c>
      <c r="AD296" s="15" t="n">
        <v>0.7208333333333333</v>
      </c>
      <c r="AE296" s="15" t="n">
        <v>0.7215277777777778</v>
      </c>
      <c r="AF296" s="15" t="n">
        <v>0.7201388888888889</v>
      </c>
      <c r="AG296" s="15" t="n">
        <v>0.7222222222222222</v>
      </c>
      <c r="AH296" s="15" t="n">
        <v>0.7236111111111111</v>
      </c>
      <c r="AI296" s="15" t="n">
        <v>0.7270833333333333</v>
      </c>
      <c r="AJ296" s="15" t="n">
        <v>0.725</v>
      </c>
      <c r="AK296" s="15" t="n">
        <v>0.7291666666666666</v>
      </c>
      <c r="AL296" s="15" t="n">
        <v>0.7326388888888888</v>
      </c>
      <c r="AM296" s="15" t="n">
        <v>0.7236111111111111</v>
      </c>
      <c r="AN296" s="15" t="n">
        <v>0.725</v>
      </c>
      <c r="AO296" s="15" t="n">
        <v>0.7291666666666666</v>
      </c>
      <c r="AP296" s="15" t="n">
        <v>0.7270833333333333</v>
      </c>
      <c r="AQ296" s="15" t="n">
        <v>0.7354166666666667</v>
      </c>
      <c r="AR296" s="15" t="n">
        <v>0.7361111111111112</v>
      </c>
      <c r="AS296" s="15" t="n">
        <v>0.7375</v>
      </c>
      <c r="AT296" s="15" t="n">
        <v>0.7354166666666667</v>
      </c>
      <c r="AU296" s="15" t="n">
        <v>0.7326388888888888</v>
      </c>
      <c r="AV296" s="15" t="n">
        <v>0.7340277777777777</v>
      </c>
      <c r="AW296" s="15" t="n">
        <v>0.7368055555555556</v>
      </c>
      <c r="AX296" s="15" t="n">
        <v>0.7479166666666667</v>
      </c>
    </row>
    <row r="297">
      <c r="A297" s="14" t="n">
        <v>46316</v>
      </c>
      <c r="B297" s="15" t="n">
        <v>0.6965277777777777</v>
      </c>
      <c r="C297" s="15" t="n">
        <v>0.6847222222222222</v>
      </c>
      <c r="D297" s="15" t="n">
        <v>0.7006944444444444</v>
      </c>
      <c r="E297" s="15" t="n">
        <v>0.7</v>
      </c>
      <c r="F297" s="15" t="n">
        <v>0.7020833333333333</v>
      </c>
      <c r="G297" s="15" t="n">
        <v>0.7027777777777777</v>
      </c>
      <c r="H297" s="15" t="n">
        <v>0.7034722222222223</v>
      </c>
      <c r="I297" s="15" t="n">
        <v>0.7034722222222223</v>
      </c>
      <c r="J297" s="15" t="n">
        <v>0.7048611111111112</v>
      </c>
      <c r="K297" s="15" t="n">
        <v>0.70625</v>
      </c>
      <c r="L297" s="15" t="n">
        <v>0.7090277777777778</v>
      </c>
      <c r="M297" s="15" t="n">
        <v>0.7076388888888889</v>
      </c>
      <c r="N297" s="15" t="n">
        <v>0.70625</v>
      </c>
      <c r="O297" s="15" t="n">
        <v>0.7076388888888889</v>
      </c>
      <c r="P297" s="15" t="n">
        <v>0.7069444444444445</v>
      </c>
      <c r="Q297" s="15" t="n">
        <v>0.7076388888888889</v>
      </c>
      <c r="R297" s="15" t="n">
        <v>0.7076388888888889</v>
      </c>
      <c r="S297" s="15" t="n">
        <v>0.7138888888888889</v>
      </c>
      <c r="T297" s="15" t="n">
        <v>0.7152777777777778</v>
      </c>
      <c r="U297" s="15" t="n">
        <v>0.7166666666666667</v>
      </c>
      <c r="V297" s="15" t="n">
        <v>0.7104166666666667</v>
      </c>
      <c r="W297" s="15" t="n">
        <v>0.7111111111111111</v>
      </c>
      <c r="X297" s="15" t="n">
        <v>0.7159722222222222</v>
      </c>
      <c r="Y297" s="15" t="n">
        <v>0.7118055555555556</v>
      </c>
      <c r="Z297" s="15" t="n">
        <v>0.7159722222222222</v>
      </c>
      <c r="AA297" s="15" t="n">
        <v>0.7173611111111111</v>
      </c>
      <c r="AB297" s="15" t="n">
        <v>0.71875</v>
      </c>
      <c r="AC297" s="15" t="n">
        <v>0.71875</v>
      </c>
      <c r="AD297" s="15" t="n">
        <v>0.7201388888888889</v>
      </c>
      <c r="AE297" s="15" t="n">
        <v>0.7208333333333333</v>
      </c>
      <c r="AF297" s="15" t="n">
        <v>0.71875</v>
      </c>
      <c r="AG297" s="15" t="n">
        <v>0.7215277777777778</v>
      </c>
      <c r="AH297" s="15" t="n">
        <v>0.7229166666666667</v>
      </c>
      <c r="AI297" s="15" t="n">
        <v>0.7263888888888889</v>
      </c>
      <c r="AJ297" s="15" t="n">
        <v>0.7243055555555555</v>
      </c>
      <c r="AK297" s="15" t="n">
        <v>0.7284722222222222</v>
      </c>
      <c r="AL297" s="15" t="n">
        <v>0.73125</v>
      </c>
      <c r="AM297" s="15" t="n">
        <v>0.7229166666666667</v>
      </c>
      <c r="AN297" s="15" t="n">
        <v>0.7243055555555555</v>
      </c>
      <c r="AO297" s="15" t="n">
        <v>0.7284722222222222</v>
      </c>
      <c r="AP297" s="15" t="n">
        <v>0.7263888888888889</v>
      </c>
      <c r="AQ297" s="15" t="n">
        <v>0.7347222222222223</v>
      </c>
      <c r="AR297" s="15" t="n">
        <v>0.7354166666666667</v>
      </c>
      <c r="AS297" s="15" t="n">
        <v>0.7368055555555556</v>
      </c>
      <c r="AT297" s="15" t="n">
        <v>0.7347222222222223</v>
      </c>
      <c r="AU297" s="15" t="n">
        <v>0.7319444444444444</v>
      </c>
      <c r="AV297" s="15" t="n">
        <v>0.7333333333333333</v>
      </c>
      <c r="AW297" s="15" t="n">
        <v>0.7361111111111112</v>
      </c>
      <c r="AX297" s="15" t="n">
        <v>0.7472222222222222</v>
      </c>
    </row>
    <row r="298">
      <c r="A298" s="14" t="n">
        <v>46317</v>
      </c>
      <c r="B298" s="15" t="n">
        <v>0.6958333333333333</v>
      </c>
      <c r="C298" s="15" t="n">
        <v>0.6833333333333333</v>
      </c>
      <c r="D298" s="15" t="n">
        <v>0.6993055555555555</v>
      </c>
      <c r="E298" s="15" t="n">
        <v>0.6993055555555555</v>
      </c>
      <c r="F298" s="15" t="n">
        <v>0.7013888888888888</v>
      </c>
      <c r="G298" s="15" t="n">
        <v>0.7020833333333333</v>
      </c>
      <c r="H298" s="15" t="n">
        <v>0.7027777777777777</v>
      </c>
      <c r="I298" s="15" t="n">
        <v>0.7027777777777777</v>
      </c>
      <c r="J298" s="15" t="n">
        <v>0.7041666666666667</v>
      </c>
      <c r="K298" s="15" t="n">
        <v>0.7055555555555556</v>
      </c>
      <c r="L298" s="15" t="n">
        <v>0.7076388888888889</v>
      </c>
      <c r="M298" s="15" t="n">
        <v>0.7069444444444445</v>
      </c>
      <c r="N298" s="15" t="n">
        <v>0.7055555555555556</v>
      </c>
      <c r="O298" s="15" t="n">
        <v>0.70625</v>
      </c>
      <c r="P298" s="15" t="n">
        <v>0.70625</v>
      </c>
      <c r="Q298" s="15" t="n">
        <v>0.7069444444444445</v>
      </c>
      <c r="R298" s="15" t="n">
        <v>0.7069444444444445</v>
      </c>
      <c r="S298" s="15" t="n">
        <v>0.7125</v>
      </c>
      <c r="T298" s="15" t="n">
        <v>0.7145833333333333</v>
      </c>
      <c r="U298" s="15" t="n">
        <v>0.7159722222222222</v>
      </c>
      <c r="V298" s="15" t="n">
        <v>0.7097222222222223</v>
      </c>
      <c r="W298" s="15" t="n">
        <v>0.7104166666666667</v>
      </c>
      <c r="X298" s="15" t="n">
        <v>0.7152777777777778</v>
      </c>
      <c r="Y298" s="15" t="n">
        <v>0.7111111111111111</v>
      </c>
      <c r="Z298" s="15" t="n">
        <v>0.7145833333333333</v>
      </c>
      <c r="AA298" s="15" t="n">
        <v>0.7159722222222222</v>
      </c>
      <c r="AB298" s="15" t="n">
        <v>0.7180555555555556</v>
      </c>
      <c r="AC298" s="15" t="n">
        <v>0.7180555555555556</v>
      </c>
      <c r="AD298" s="15" t="n">
        <v>0.7194444444444444</v>
      </c>
      <c r="AE298" s="15" t="n">
        <v>0.7201388888888889</v>
      </c>
      <c r="AF298" s="15" t="n">
        <v>0.7180555555555556</v>
      </c>
      <c r="AG298" s="15" t="n">
        <v>0.7201388888888889</v>
      </c>
      <c r="AH298" s="15" t="n">
        <v>0.7222222222222222</v>
      </c>
      <c r="AI298" s="15" t="n">
        <v>0.725</v>
      </c>
      <c r="AJ298" s="15" t="n">
        <v>0.7236111111111111</v>
      </c>
      <c r="AK298" s="15" t="n">
        <v>0.7277777777777777</v>
      </c>
      <c r="AL298" s="15" t="n">
        <v>0.7305555555555555</v>
      </c>
      <c r="AM298" s="15" t="n">
        <v>0.7222222222222222</v>
      </c>
      <c r="AN298" s="15" t="n">
        <v>0.7236111111111111</v>
      </c>
      <c r="AO298" s="15" t="n">
        <v>0.7270833333333333</v>
      </c>
      <c r="AP298" s="15" t="n">
        <v>0.7256944444444444</v>
      </c>
      <c r="AQ298" s="15" t="n">
        <v>0.7340277777777777</v>
      </c>
      <c r="AR298" s="15" t="n">
        <v>0.7347222222222223</v>
      </c>
      <c r="AS298" s="15" t="n">
        <v>0.7361111111111112</v>
      </c>
      <c r="AT298" s="15" t="n">
        <v>0.7340277777777777</v>
      </c>
      <c r="AU298" s="15" t="n">
        <v>0.73125</v>
      </c>
      <c r="AV298" s="15" t="n">
        <v>0.7326388888888888</v>
      </c>
      <c r="AW298" s="15" t="n">
        <v>0.7354166666666667</v>
      </c>
      <c r="AX298" s="15" t="n">
        <v>0.7472222222222222</v>
      </c>
    </row>
    <row r="299">
      <c r="A299" s="14" t="n">
        <v>46318</v>
      </c>
      <c r="B299" s="15" t="n">
        <v>0.6944444444444444</v>
      </c>
      <c r="C299" s="15" t="n">
        <v>0.6826388888888889</v>
      </c>
      <c r="D299" s="15" t="n">
        <v>0.6986111111111111</v>
      </c>
      <c r="E299" s="15" t="n">
        <v>0.6986111111111111</v>
      </c>
      <c r="F299" s="15" t="n">
        <v>0.7006944444444444</v>
      </c>
      <c r="G299" s="15" t="n">
        <v>0.7013888888888888</v>
      </c>
      <c r="H299" s="15" t="n">
        <v>0.7020833333333333</v>
      </c>
      <c r="I299" s="15" t="n">
        <v>0.7020833333333333</v>
      </c>
      <c r="J299" s="15" t="n">
        <v>0.7027777777777777</v>
      </c>
      <c r="K299" s="15" t="n">
        <v>0.7048611111111112</v>
      </c>
      <c r="L299" s="15" t="n">
        <v>0.7069444444444445</v>
      </c>
      <c r="M299" s="15" t="n">
        <v>0.7055555555555556</v>
      </c>
      <c r="N299" s="15" t="n">
        <v>0.7048611111111112</v>
      </c>
      <c r="O299" s="15" t="n">
        <v>0.7055555555555556</v>
      </c>
      <c r="P299" s="15" t="n">
        <v>0.7055555555555556</v>
      </c>
      <c r="Q299" s="15" t="n">
        <v>0.70625</v>
      </c>
      <c r="R299" s="15" t="n">
        <v>0.7055555555555556</v>
      </c>
      <c r="S299" s="15" t="n">
        <v>0.7118055555555556</v>
      </c>
      <c r="T299" s="15" t="n">
        <v>0.7138888888888889</v>
      </c>
      <c r="U299" s="15" t="n">
        <v>0.7152777777777778</v>
      </c>
      <c r="V299" s="15" t="n">
        <v>0.7090277777777778</v>
      </c>
      <c r="W299" s="15" t="n">
        <v>0.7090277777777778</v>
      </c>
      <c r="X299" s="15" t="n">
        <v>0.7138888888888889</v>
      </c>
      <c r="Y299" s="15" t="n">
        <v>0.7104166666666667</v>
      </c>
      <c r="Z299" s="15" t="n">
        <v>0.7138888888888889</v>
      </c>
      <c r="AA299" s="15" t="n">
        <v>0.7152777777777778</v>
      </c>
      <c r="AB299" s="15" t="n">
        <v>0.7173611111111111</v>
      </c>
      <c r="AC299" s="15" t="n">
        <v>0.7173611111111111</v>
      </c>
      <c r="AD299" s="15" t="n">
        <v>0.7180555555555556</v>
      </c>
      <c r="AE299" s="15" t="n">
        <v>0.7194444444444444</v>
      </c>
      <c r="AF299" s="15" t="n">
        <v>0.7173611111111111</v>
      </c>
      <c r="AG299" s="15" t="n">
        <v>0.7194444444444444</v>
      </c>
      <c r="AH299" s="15" t="n">
        <v>0.7208333333333333</v>
      </c>
      <c r="AI299" s="15" t="n">
        <v>0.7243055555555555</v>
      </c>
      <c r="AJ299" s="15" t="n">
        <v>0.7229166666666667</v>
      </c>
      <c r="AK299" s="15" t="n">
        <v>0.7270833333333333</v>
      </c>
      <c r="AL299" s="15" t="n">
        <v>0.7298611111111111</v>
      </c>
      <c r="AM299" s="15" t="n">
        <v>0.7215277777777778</v>
      </c>
      <c r="AN299" s="15" t="n">
        <v>0.7229166666666667</v>
      </c>
      <c r="AO299" s="15" t="n">
        <v>0.7263888888888889</v>
      </c>
      <c r="AP299" s="15" t="n">
        <v>0.725</v>
      </c>
      <c r="AQ299" s="15" t="n">
        <v>0.7333333333333333</v>
      </c>
      <c r="AR299" s="15" t="n">
        <v>0.7340277777777777</v>
      </c>
      <c r="AS299" s="15" t="n">
        <v>0.7354166666666667</v>
      </c>
      <c r="AT299" s="15" t="n">
        <v>0.7333333333333333</v>
      </c>
      <c r="AU299" s="15" t="n">
        <v>0.7305555555555555</v>
      </c>
      <c r="AV299" s="15" t="n">
        <v>0.7319444444444444</v>
      </c>
      <c r="AW299" s="15" t="n">
        <v>0.7347222222222223</v>
      </c>
      <c r="AX299" s="15" t="n">
        <v>0.7465277777777778</v>
      </c>
    </row>
    <row r="300">
      <c r="A300" s="14" t="n">
        <v>46319</v>
      </c>
      <c r="B300" s="15" t="n">
        <v>0.69375</v>
      </c>
      <c r="C300" s="15" t="n">
        <v>0.68125</v>
      </c>
      <c r="D300" s="15" t="n">
        <v>0.6972222222222222</v>
      </c>
      <c r="E300" s="15" t="n">
        <v>0.6972222222222222</v>
      </c>
      <c r="F300" s="15" t="n">
        <v>0.6993055555555555</v>
      </c>
      <c r="G300" s="15" t="n">
        <v>0.7</v>
      </c>
      <c r="H300" s="15" t="n">
        <v>0.7006944444444444</v>
      </c>
      <c r="I300" s="15" t="n">
        <v>0.7013888888888888</v>
      </c>
      <c r="J300" s="15" t="n">
        <v>0.7020833333333333</v>
      </c>
      <c r="K300" s="15" t="n">
        <v>0.7034722222222223</v>
      </c>
      <c r="L300" s="15" t="n">
        <v>0.70625</v>
      </c>
      <c r="M300" s="15" t="n">
        <v>0.7048611111111112</v>
      </c>
      <c r="N300" s="15" t="n">
        <v>0.7041666666666667</v>
      </c>
      <c r="O300" s="15" t="n">
        <v>0.7048611111111112</v>
      </c>
      <c r="P300" s="15" t="n">
        <v>0.7048611111111112</v>
      </c>
      <c r="Q300" s="15" t="n">
        <v>0.7055555555555556</v>
      </c>
      <c r="R300" s="15" t="n">
        <v>0.7048611111111112</v>
      </c>
      <c r="S300" s="15" t="n">
        <v>0.7111111111111111</v>
      </c>
      <c r="T300" s="15" t="n">
        <v>0.7125</v>
      </c>
      <c r="U300" s="15" t="n">
        <v>0.7145833333333333</v>
      </c>
      <c r="V300" s="15" t="n">
        <v>0.7083333333333334</v>
      </c>
      <c r="W300" s="15" t="n">
        <v>0.7083333333333334</v>
      </c>
      <c r="X300" s="15" t="n">
        <v>0.7131944444444445</v>
      </c>
      <c r="Y300" s="15" t="n">
        <v>0.7090277777777778</v>
      </c>
      <c r="Z300" s="15" t="n">
        <v>0.7131944444444445</v>
      </c>
      <c r="AA300" s="15" t="n">
        <v>0.7145833333333333</v>
      </c>
      <c r="AB300" s="15" t="n">
        <v>0.7159722222222222</v>
      </c>
      <c r="AC300" s="15" t="n">
        <v>0.7166666666666667</v>
      </c>
      <c r="AD300" s="15" t="n">
        <v>0.7173611111111111</v>
      </c>
      <c r="AE300" s="15" t="n">
        <v>0.71875</v>
      </c>
      <c r="AF300" s="15" t="n">
        <v>0.7166666666666667</v>
      </c>
      <c r="AG300" s="15" t="n">
        <v>0.71875</v>
      </c>
      <c r="AH300" s="15" t="n">
        <v>0.7201388888888889</v>
      </c>
      <c r="AI300" s="15" t="n">
        <v>0.7236111111111111</v>
      </c>
      <c r="AJ300" s="15" t="n">
        <v>0.7222222222222222</v>
      </c>
      <c r="AK300" s="15" t="n">
        <v>0.7263888888888889</v>
      </c>
      <c r="AL300" s="15" t="n">
        <v>0.7291666666666666</v>
      </c>
      <c r="AM300" s="15" t="n">
        <v>0.7208333333333333</v>
      </c>
      <c r="AN300" s="15" t="n">
        <v>0.7215277777777778</v>
      </c>
      <c r="AO300" s="15" t="n">
        <v>0.7256944444444444</v>
      </c>
      <c r="AP300" s="15" t="n">
        <v>0.7236111111111111</v>
      </c>
      <c r="AQ300" s="15" t="n">
        <v>0.7326388888888888</v>
      </c>
      <c r="AR300" s="15" t="n">
        <v>0.7333333333333333</v>
      </c>
      <c r="AS300" s="15" t="n">
        <v>0.7347222222222223</v>
      </c>
      <c r="AT300" s="15" t="n">
        <v>0.7326388888888888</v>
      </c>
      <c r="AU300" s="15" t="n">
        <v>0.7291666666666666</v>
      </c>
      <c r="AV300" s="15" t="n">
        <v>0.73125</v>
      </c>
      <c r="AW300" s="15" t="n">
        <v>0.7340277777777777</v>
      </c>
      <c r="AX300" s="15" t="n">
        <v>0.7458333333333333</v>
      </c>
    </row>
    <row r="301">
      <c r="A301" s="14" t="n">
        <v>46320</v>
      </c>
      <c r="B301" s="15" t="n">
        <v>0.6923611111111111</v>
      </c>
      <c r="C301" s="15" t="n">
        <v>0.6805555555555556</v>
      </c>
      <c r="D301" s="15" t="n">
        <v>0.6965277777777777</v>
      </c>
      <c r="E301" s="15" t="n">
        <v>0.6965277777777777</v>
      </c>
      <c r="F301" s="15" t="n">
        <v>0.6986111111111111</v>
      </c>
      <c r="G301" s="15" t="n">
        <v>0.6993055555555555</v>
      </c>
      <c r="H301" s="15" t="n">
        <v>0.7</v>
      </c>
      <c r="I301" s="15" t="n">
        <v>0.7</v>
      </c>
      <c r="J301" s="15" t="n">
        <v>0.7013888888888888</v>
      </c>
      <c r="K301" s="15" t="n">
        <v>0.7027777777777777</v>
      </c>
      <c r="L301" s="15" t="n">
        <v>0.7055555555555556</v>
      </c>
      <c r="M301" s="15" t="n">
        <v>0.7041666666666667</v>
      </c>
      <c r="N301" s="15" t="n">
        <v>0.7034722222222223</v>
      </c>
      <c r="O301" s="15" t="n">
        <v>0.7041666666666667</v>
      </c>
      <c r="P301" s="15" t="n">
        <v>0.7041666666666667</v>
      </c>
      <c r="Q301" s="15" t="n">
        <v>0.7048611111111112</v>
      </c>
      <c r="R301" s="15" t="n">
        <v>0.7041666666666667</v>
      </c>
      <c r="S301" s="15" t="n">
        <v>0.7104166666666667</v>
      </c>
      <c r="T301" s="15" t="n">
        <v>0.7118055555555556</v>
      </c>
      <c r="U301" s="15" t="n">
        <v>0.7138888888888889</v>
      </c>
      <c r="V301" s="15" t="n">
        <v>0.7076388888888889</v>
      </c>
      <c r="W301" s="15" t="n">
        <v>0.7076388888888889</v>
      </c>
      <c r="X301" s="15" t="n">
        <v>0.7125</v>
      </c>
      <c r="Y301" s="15" t="n">
        <v>0.7083333333333334</v>
      </c>
      <c r="Z301" s="15" t="n">
        <v>0.7125</v>
      </c>
      <c r="AA301" s="15" t="n">
        <v>0.7138888888888889</v>
      </c>
      <c r="AB301" s="15" t="n">
        <v>0.7152777777777778</v>
      </c>
      <c r="AC301" s="15" t="n">
        <v>0.7159722222222222</v>
      </c>
      <c r="AD301" s="15" t="n">
        <v>0.7166666666666667</v>
      </c>
      <c r="AE301" s="15" t="n">
        <v>0.7173611111111111</v>
      </c>
      <c r="AF301" s="15" t="n">
        <v>0.7159722222222222</v>
      </c>
      <c r="AG301" s="15" t="n">
        <v>0.7180555555555556</v>
      </c>
      <c r="AH301" s="15" t="n">
        <v>0.7194444444444444</v>
      </c>
      <c r="AI301" s="15" t="n">
        <v>0.7229166666666667</v>
      </c>
      <c r="AJ301" s="15" t="n">
        <v>0.7208333333333333</v>
      </c>
      <c r="AK301" s="15" t="n">
        <v>0.7256944444444444</v>
      </c>
      <c r="AL301" s="15" t="n">
        <v>0.7284722222222222</v>
      </c>
      <c r="AM301" s="15" t="n">
        <v>0.7201388888888889</v>
      </c>
      <c r="AN301" s="15" t="n">
        <v>0.7208333333333333</v>
      </c>
      <c r="AO301" s="15" t="n">
        <v>0.725</v>
      </c>
      <c r="AP301" s="15" t="n">
        <v>0.7229166666666667</v>
      </c>
      <c r="AQ301" s="15" t="n">
        <v>0.7319444444444444</v>
      </c>
      <c r="AR301" s="15" t="n">
        <v>0.7326388888888888</v>
      </c>
      <c r="AS301" s="15" t="n">
        <v>0.7340277777777777</v>
      </c>
      <c r="AT301" s="15" t="n">
        <v>0.7319444444444444</v>
      </c>
      <c r="AU301" s="15" t="n">
        <v>0.7284722222222222</v>
      </c>
      <c r="AV301" s="15" t="n">
        <v>0.7305555555555555</v>
      </c>
      <c r="AW301" s="15" t="n">
        <v>0.7333333333333333</v>
      </c>
      <c r="AX301" s="15" t="n">
        <v>0.7451388888888889</v>
      </c>
    </row>
    <row r="302">
      <c r="A302" s="14" t="n">
        <v>46321</v>
      </c>
      <c r="B302" s="15" t="n">
        <v>0.6916666666666667</v>
      </c>
      <c r="C302" s="15" t="n">
        <v>0.6791666666666667</v>
      </c>
      <c r="D302" s="15" t="n">
        <v>0.6958333333333333</v>
      </c>
      <c r="E302" s="15" t="n">
        <v>0.6958333333333333</v>
      </c>
      <c r="F302" s="15" t="n">
        <v>0.6979166666666666</v>
      </c>
      <c r="G302" s="15" t="n">
        <v>0.6986111111111111</v>
      </c>
      <c r="H302" s="15" t="n">
        <v>0.6993055555555555</v>
      </c>
      <c r="I302" s="15" t="n">
        <v>0.6993055555555555</v>
      </c>
      <c r="J302" s="15" t="n">
        <v>0.7006944444444444</v>
      </c>
      <c r="K302" s="15" t="n">
        <v>0.7020833333333333</v>
      </c>
      <c r="L302" s="15" t="n">
        <v>0.7048611111111112</v>
      </c>
      <c r="M302" s="15" t="n">
        <v>0.7034722222222223</v>
      </c>
      <c r="N302" s="15" t="n">
        <v>0.7020833333333333</v>
      </c>
      <c r="O302" s="15" t="n">
        <v>0.7034722222222223</v>
      </c>
      <c r="P302" s="15" t="n">
        <v>0.7034722222222223</v>
      </c>
      <c r="Q302" s="15" t="n">
        <v>0.7034722222222223</v>
      </c>
      <c r="R302" s="15" t="n">
        <v>0.7034722222222223</v>
      </c>
      <c r="S302" s="15" t="n">
        <v>0.7097222222222223</v>
      </c>
      <c r="T302" s="15" t="n">
        <v>0.7111111111111111</v>
      </c>
      <c r="U302" s="15" t="n">
        <v>0.7125</v>
      </c>
      <c r="V302" s="15" t="n">
        <v>0.70625</v>
      </c>
      <c r="W302" s="15" t="n">
        <v>0.7069444444444445</v>
      </c>
      <c r="X302" s="15" t="n">
        <v>0.7118055555555556</v>
      </c>
      <c r="Y302" s="15" t="n">
        <v>0.7076388888888889</v>
      </c>
      <c r="Z302" s="15" t="n">
        <v>0.7118055555555556</v>
      </c>
      <c r="AA302" s="15" t="n">
        <v>0.7131944444444445</v>
      </c>
      <c r="AB302" s="15" t="n">
        <v>0.7145833333333333</v>
      </c>
      <c r="AC302" s="15" t="n">
        <v>0.7152777777777778</v>
      </c>
      <c r="AD302" s="15" t="n">
        <v>0.7159722222222222</v>
      </c>
      <c r="AE302" s="15" t="n">
        <v>0.7166666666666667</v>
      </c>
      <c r="AF302" s="15" t="n">
        <v>0.7152777777777778</v>
      </c>
      <c r="AG302" s="15" t="n">
        <v>0.7173611111111111</v>
      </c>
      <c r="AH302" s="15" t="n">
        <v>0.71875</v>
      </c>
      <c r="AI302" s="15" t="n">
        <v>0.7222222222222222</v>
      </c>
      <c r="AJ302" s="15" t="n">
        <v>0.7201388888888889</v>
      </c>
      <c r="AK302" s="15" t="n">
        <v>0.725</v>
      </c>
      <c r="AL302" s="15" t="n">
        <v>0.7277777777777777</v>
      </c>
      <c r="AM302" s="15" t="n">
        <v>0.7194444444444444</v>
      </c>
      <c r="AN302" s="15" t="n">
        <v>0.7201388888888889</v>
      </c>
      <c r="AO302" s="15" t="n">
        <v>0.7243055555555555</v>
      </c>
      <c r="AP302" s="15" t="n">
        <v>0.7222222222222222</v>
      </c>
      <c r="AQ302" s="15" t="n">
        <v>0.73125</v>
      </c>
      <c r="AR302" s="15" t="n">
        <v>0.7319444444444444</v>
      </c>
      <c r="AS302" s="15" t="n">
        <v>0.7333333333333333</v>
      </c>
      <c r="AT302" s="15" t="n">
        <v>0.7305555555555555</v>
      </c>
      <c r="AU302" s="15" t="n">
        <v>0.7277777777777777</v>
      </c>
      <c r="AV302" s="15" t="n">
        <v>0.7298611111111111</v>
      </c>
      <c r="AW302" s="15" t="n">
        <v>0.7326388888888888</v>
      </c>
      <c r="AX302" s="15" t="n">
        <v>0.7444444444444445</v>
      </c>
    </row>
    <row r="303">
      <c r="A303" s="14" t="n">
        <v>46322</v>
      </c>
      <c r="B303" s="15" t="n">
        <v>0.6902777777777778</v>
      </c>
      <c r="C303" s="15" t="n">
        <v>0.6784722222222223</v>
      </c>
      <c r="D303" s="15" t="n">
        <v>0.6944444444444444</v>
      </c>
      <c r="E303" s="15" t="n">
        <v>0.6944444444444444</v>
      </c>
      <c r="F303" s="15" t="n">
        <v>0.6972222222222222</v>
      </c>
      <c r="G303" s="15" t="n">
        <v>0.6972222222222222</v>
      </c>
      <c r="H303" s="15" t="n">
        <v>0.6986111111111111</v>
      </c>
      <c r="I303" s="15" t="n">
        <v>0.6986111111111111</v>
      </c>
      <c r="J303" s="15" t="n">
        <v>0.7</v>
      </c>
      <c r="K303" s="15" t="n">
        <v>0.7013888888888888</v>
      </c>
      <c r="L303" s="15" t="n">
        <v>0.7034722222222223</v>
      </c>
      <c r="M303" s="15" t="n">
        <v>0.7027777777777777</v>
      </c>
      <c r="N303" s="15" t="n">
        <v>0.7013888888888888</v>
      </c>
      <c r="O303" s="15" t="n">
        <v>0.7027777777777777</v>
      </c>
      <c r="P303" s="15" t="n">
        <v>0.7027777777777777</v>
      </c>
      <c r="Q303" s="15" t="n">
        <v>0.7027777777777777</v>
      </c>
      <c r="R303" s="15" t="n">
        <v>0.7020833333333333</v>
      </c>
      <c r="S303" s="15" t="n">
        <v>0.7083333333333334</v>
      </c>
      <c r="T303" s="15" t="n">
        <v>0.7104166666666667</v>
      </c>
      <c r="U303" s="15" t="n">
        <v>0.7118055555555556</v>
      </c>
      <c r="V303" s="15" t="n">
        <v>0.7055555555555556</v>
      </c>
      <c r="W303" s="15" t="n">
        <v>0.70625</v>
      </c>
      <c r="X303" s="15" t="n">
        <v>0.7111111111111111</v>
      </c>
      <c r="Y303" s="15" t="n">
        <v>0.7069444444444445</v>
      </c>
      <c r="Z303" s="15" t="n">
        <v>0.7111111111111111</v>
      </c>
      <c r="AA303" s="15" t="n">
        <v>0.7125</v>
      </c>
      <c r="AB303" s="15" t="n">
        <v>0.7138888888888889</v>
      </c>
      <c r="AC303" s="15" t="n">
        <v>0.7138888888888889</v>
      </c>
      <c r="AD303" s="15" t="n">
        <v>0.7152777777777778</v>
      </c>
      <c r="AE303" s="15" t="n">
        <v>0.7159722222222222</v>
      </c>
      <c r="AF303" s="15" t="n">
        <v>0.7145833333333333</v>
      </c>
      <c r="AG303" s="15" t="n">
        <v>0.7166666666666667</v>
      </c>
      <c r="AH303" s="15" t="n">
        <v>0.7180555555555556</v>
      </c>
      <c r="AI303" s="15" t="n">
        <v>0.7215277777777778</v>
      </c>
      <c r="AJ303" s="15" t="n">
        <v>0.7194444444444444</v>
      </c>
      <c r="AK303" s="15" t="n">
        <v>0.7243055555555555</v>
      </c>
      <c r="AL303" s="15" t="n">
        <v>0.7270833333333333</v>
      </c>
      <c r="AM303" s="15" t="n">
        <v>0.71875</v>
      </c>
      <c r="AN303" s="15" t="n">
        <v>0.7194444444444444</v>
      </c>
      <c r="AO303" s="15" t="n">
        <v>0.7236111111111111</v>
      </c>
      <c r="AP303" s="15" t="n">
        <v>0.7215277777777778</v>
      </c>
      <c r="AQ303" s="15" t="n">
        <v>0.7305555555555555</v>
      </c>
      <c r="AR303" s="15" t="n">
        <v>0.73125</v>
      </c>
      <c r="AS303" s="15" t="n">
        <v>0.7326388888888888</v>
      </c>
      <c r="AT303" s="15" t="n">
        <v>0.7298611111111111</v>
      </c>
      <c r="AU303" s="15" t="n">
        <v>0.7270833333333333</v>
      </c>
      <c r="AV303" s="15" t="n">
        <v>0.7291666666666666</v>
      </c>
      <c r="AW303" s="15" t="n">
        <v>0.7319444444444444</v>
      </c>
      <c r="AX303" s="15" t="n">
        <v>0.74375</v>
      </c>
    </row>
    <row r="304">
      <c r="A304" s="14" t="n">
        <v>46323</v>
      </c>
      <c r="B304" s="15" t="n">
        <v>0.6895833333333333</v>
      </c>
      <c r="C304" s="15" t="n">
        <v>0.6770833333333334</v>
      </c>
      <c r="D304" s="15" t="n">
        <v>0.69375</v>
      </c>
      <c r="E304" s="15" t="n">
        <v>0.69375</v>
      </c>
      <c r="F304" s="15" t="n">
        <v>0.6958333333333333</v>
      </c>
      <c r="G304" s="15" t="n">
        <v>0.6965277777777777</v>
      </c>
      <c r="H304" s="15" t="n">
        <v>0.6972222222222222</v>
      </c>
      <c r="I304" s="15" t="n">
        <v>0.6979166666666666</v>
      </c>
      <c r="J304" s="15" t="n">
        <v>0.6993055555555555</v>
      </c>
      <c r="K304" s="15" t="n">
        <v>0.7006944444444444</v>
      </c>
      <c r="L304" s="15" t="n">
        <v>0.7027777777777777</v>
      </c>
      <c r="M304" s="15" t="n">
        <v>0.7020833333333333</v>
      </c>
      <c r="N304" s="15" t="n">
        <v>0.7006944444444444</v>
      </c>
      <c r="O304" s="15" t="n">
        <v>0.7020833333333333</v>
      </c>
      <c r="P304" s="15" t="n">
        <v>0.7027777777777777</v>
      </c>
      <c r="Q304" s="15" t="n">
        <v>0.7020833333333333</v>
      </c>
      <c r="R304" s="15" t="n">
        <v>0.7013888888888888</v>
      </c>
      <c r="S304" s="15" t="n">
        <v>0.7076388888888889</v>
      </c>
      <c r="T304" s="15" t="n">
        <v>0.7097222222222223</v>
      </c>
      <c r="U304" s="15" t="n">
        <v>0.7111111111111111</v>
      </c>
      <c r="V304" s="15" t="n">
        <v>0.7048611111111112</v>
      </c>
      <c r="W304" s="15" t="n">
        <v>0.7048611111111112</v>
      </c>
      <c r="X304" s="15" t="n">
        <v>0.7104166666666667</v>
      </c>
      <c r="Y304" s="15" t="n">
        <v>0.70625</v>
      </c>
      <c r="Z304" s="15" t="n">
        <v>0.7104166666666667</v>
      </c>
      <c r="AA304" s="15" t="n">
        <v>0.7118055555555556</v>
      </c>
      <c r="AB304" s="15" t="n">
        <v>0.7131944444444445</v>
      </c>
      <c r="AC304" s="15" t="n">
        <v>0.7131944444444445</v>
      </c>
      <c r="AD304" s="15" t="n">
        <v>0.7145833333333333</v>
      </c>
      <c r="AE304" s="15" t="n">
        <v>0.7152777777777778</v>
      </c>
      <c r="AF304" s="15" t="n">
        <v>0.7138888888888889</v>
      </c>
      <c r="AG304" s="15" t="n">
        <v>0.7159722222222222</v>
      </c>
      <c r="AH304" s="15" t="n">
        <v>0.7173611111111111</v>
      </c>
      <c r="AI304" s="15" t="n">
        <v>0.7208333333333333</v>
      </c>
      <c r="AJ304" s="15" t="n">
        <v>0.71875</v>
      </c>
      <c r="AK304" s="15" t="n">
        <v>0.7229166666666667</v>
      </c>
      <c r="AL304" s="15" t="n">
        <v>0.7263888888888889</v>
      </c>
      <c r="AM304" s="15" t="n">
        <v>0.7173611111111111</v>
      </c>
      <c r="AN304" s="15" t="n">
        <v>0.71875</v>
      </c>
      <c r="AO304" s="15" t="n">
        <v>0.7229166666666667</v>
      </c>
      <c r="AP304" s="15" t="n">
        <v>0.7208333333333333</v>
      </c>
      <c r="AQ304" s="15" t="n">
        <v>0.7298611111111111</v>
      </c>
      <c r="AR304" s="15" t="n">
        <v>0.7305555555555555</v>
      </c>
      <c r="AS304" s="15" t="n">
        <v>0.7319444444444444</v>
      </c>
      <c r="AT304" s="15" t="n">
        <v>0.7291666666666666</v>
      </c>
      <c r="AU304" s="15" t="n">
        <v>0.7263888888888889</v>
      </c>
      <c r="AV304" s="15" t="n">
        <v>0.7284722222222222</v>
      </c>
      <c r="AW304" s="15" t="n">
        <v>0.73125</v>
      </c>
      <c r="AX304" s="15" t="n">
        <v>0.74375</v>
      </c>
    </row>
    <row r="305">
      <c r="A305" s="14" t="n">
        <v>46324</v>
      </c>
      <c r="B305" s="15" t="n">
        <v>0.6881944444444444</v>
      </c>
      <c r="C305" s="15" t="n">
        <v>0.6763888888888889</v>
      </c>
      <c r="D305" s="15" t="n">
        <v>0.6930555555555555</v>
      </c>
      <c r="E305" s="15" t="n">
        <v>0.6930555555555555</v>
      </c>
      <c r="F305" s="15" t="n">
        <v>0.6951388888888889</v>
      </c>
      <c r="G305" s="15" t="n">
        <v>0.6958333333333333</v>
      </c>
      <c r="H305" s="15" t="n">
        <v>0.6965277777777777</v>
      </c>
      <c r="I305" s="15" t="n">
        <v>0.6972222222222222</v>
      </c>
      <c r="J305" s="15" t="n">
        <v>0.6986111111111111</v>
      </c>
      <c r="K305" s="15" t="n">
        <v>0.7</v>
      </c>
      <c r="L305" s="15" t="n">
        <v>0.7020833333333333</v>
      </c>
      <c r="M305" s="15" t="n">
        <v>0.7013888888888888</v>
      </c>
      <c r="N305" s="15" t="n">
        <v>0.7</v>
      </c>
      <c r="O305" s="15" t="n">
        <v>0.7006944444444444</v>
      </c>
      <c r="P305" s="15" t="n">
        <v>0.7020833333333333</v>
      </c>
      <c r="Q305" s="15" t="n">
        <v>0.7013888888888888</v>
      </c>
      <c r="R305" s="15" t="n">
        <v>0.7006944444444444</v>
      </c>
      <c r="S305" s="15" t="n">
        <v>0.7069444444444445</v>
      </c>
      <c r="T305" s="15" t="n">
        <v>0.7090277777777778</v>
      </c>
      <c r="U305" s="15" t="n">
        <v>0.7104166666666667</v>
      </c>
      <c r="V305" s="15" t="n">
        <v>0.7041666666666667</v>
      </c>
      <c r="W305" s="15" t="n">
        <v>0.7041666666666667</v>
      </c>
      <c r="X305" s="15" t="n">
        <v>0.7097222222222223</v>
      </c>
      <c r="Y305" s="15" t="n">
        <v>0.7055555555555556</v>
      </c>
      <c r="Z305" s="15" t="n">
        <v>0.7090277777777778</v>
      </c>
      <c r="AA305" s="15" t="n">
        <v>0.7111111111111111</v>
      </c>
      <c r="AB305" s="15" t="n">
        <v>0.7125</v>
      </c>
      <c r="AC305" s="15" t="n">
        <v>0.7125</v>
      </c>
      <c r="AD305" s="15" t="n">
        <v>0.7138888888888889</v>
      </c>
      <c r="AE305" s="15" t="n">
        <v>0.7145833333333333</v>
      </c>
      <c r="AF305" s="15" t="n">
        <v>0.7125</v>
      </c>
      <c r="AG305" s="15" t="n">
        <v>0.7152777777777778</v>
      </c>
      <c r="AH305" s="15" t="n">
        <v>0.7166666666666667</v>
      </c>
      <c r="AI305" s="15" t="n">
        <v>0.7201388888888889</v>
      </c>
      <c r="AJ305" s="15" t="n">
        <v>0.7180555555555556</v>
      </c>
      <c r="AK305" s="15" t="n">
        <v>0.7222222222222222</v>
      </c>
      <c r="AL305" s="15" t="n">
        <v>0.7256944444444444</v>
      </c>
      <c r="AM305" s="15" t="n">
        <v>0.7166666666666667</v>
      </c>
      <c r="AN305" s="15" t="n">
        <v>0.7180555555555556</v>
      </c>
      <c r="AO305" s="15" t="n">
        <v>0.7222222222222222</v>
      </c>
      <c r="AP305" s="15" t="n">
        <v>0.7201388888888889</v>
      </c>
      <c r="AQ305" s="15" t="n">
        <v>0.7291666666666666</v>
      </c>
      <c r="AR305" s="15" t="n">
        <v>0.7298611111111111</v>
      </c>
      <c r="AS305" s="15" t="n">
        <v>0.73125</v>
      </c>
      <c r="AT305" s="15" t="n">
        <v>0.7284722222222222</v>
      </c>
      <c r="AU305" s="15" t="n">
        <v>0.7256944444444444</v>
      </c>
      <c r="AV305" s="15" t="n">
        <v>0.7277777777777777</v>
      </c>
      <c r="AW305" s="15" t="n">
        <v>0.7305555555555555</v>
      </c>
      <c r="AX305" s="15" t="n">
        <v>0.7430555555555556</v>
      </c>
    </row>
    <row r="306">
      <c r="A306" s="14" t="n">
        <v>46325</v>
      </c>
      <c r="B306" s="15" t="n">
        <v>0.6875</v>
      </c>
      <c r="C306" s="15" t="n">
        <v>0.6756944444444445</v>
      </c>
      <c r="D306" s="15" t="n">
        <v>0.6916666666666667</v>
      </c>
      <c r="E306" s="15" t="n">
        <v>0.6923611111111111</v>
      </c>
      <c r="F306" s="15" t="n">
        <v>0.6944444444444444</v>
      </c>
      <c r="G306" s="15" t="n">
        <v>0.6951388888888889</v>
      </c>
      <c r="H306" s="15" t="n">
        <v>0.6958333333333333</v>
      </c>
      <c r="I306" s="15" t="n">
        <v>0.6958333333333333</v>
      </c>
      <c r="J306" s="15" t="n">
        <v>0.6972222222222222</v>
      </c>
      <c r="K306" s="15" t="n">
        <v>0.6993055555555555</v>
      </c>
      <c r="L306" s="15" t="n">
        <v>0.7013888888888888</v>
      </c>
      <c r="M306" s="15" t="n">
        <v>0.7006944444444444</v>
      </c>
      <c r="N306" s="15" t="n">
        <v>0.6993055555555555</v>
      </c>
      <c r="O306" s="15" t="n">
        <v>0.7</v>
      </c>
      <c r="P306" s="15" t="n">
        <v>0.7013888888888888</v>
      </c>
      <c r="Q306" s="15" t="n">
        <v>0.7006944444444444</v>
      </c>
      <c r="R306" s="15" t="n">
        <v>0.7</v>
      </c>
      <c r="S306" s="15" t="n">
        <v>0.70625</v>
      </c>
      <c r="T306" s="15" t="n">
        <v>0.7076388888888889</v>
      </c>
      <c r="U306" s="15" t="n">
        <v>0.7097222222222223</v>
      </c>
      <c r="V306" s="15" t="n">
        <v>0.7034722222222223</v>
      </c>
      <c r="W306" s="15" t="n">
        <v>0.7034722222222223</v>
      </c>
      <c r="X306" s="15" t="n">
        <v>0.7090277777777778</v>
      </c>
      <c r="Y306" s="15" t="n">
        <v>0.7048611111111112</v>
      </c>
      <c r="Z306" s="15" t="n">
        <v>0.7083333333333334</v>
      </c>
      <c r="AA306" s="15" t="n">
        <v>0.7104166666666667</v>
      </c>
      <c r="AB306" s="15" t="n">
        <v>0.7118055555555556</v>
      </c>
      <c r="AC306" s="15" t="n">
        <v>0.7118055555555556</v>
      </c>
      <c r="AD306" s="15" t="n">
        <v>0.7131944444444445</v>
      </c>
      <c r="AE306" s="15" t="n">
        <v>0.7138888888888889</v>
      </c>
      <c r="AF306" s="15" t="n">
        <v>0.7118055555555556</v>
      </c>
      <c r="AG306" s="15" t="n">
        <v>0.7145833333333333</v>
      </c>
      <c r="AH306" s="15" t="n">
        <v>0.7159722222222222</v>
      </c>
      <c r="AI306" s="15" t="n">
        <v>0.71875</v>
      </c>
      <c r="AJ306" s="15" t="n">
        <v>0.7173611111111111</v>
      </c>
      <c r="AK306" s="15" t="n">
        <v>0.7215277777777778</v>
      </c>
      <c r="AL306" s="15" t="n">
        <v>0.725</v>
      </c>
      <c r="AM306" s="15" t="n">
        <v>0.7159722222222222</v>
      </c>
      <c r="AN306" s="15" t="n">
        <v>0.7173611111111111</v>
      </c>
      <c r="AO306" s="15" t="n">
        <v>0.7215277777777778</v>
      </c>
      <c r="AP306" s="15" t="n">
        <v>0.7194444444444444</v>
      </c>
      <c r="AQ306" s="15" t="n">
        <v>0.7284722222222222</v>
      </c>
      <c r="AR306" s="15" t="n">
        <v>0.7291666666666666</v>
      </c>
      <c r="AS306" s="15" t="n">
        <v>0.7305555555555555</v>
      </c>
      <c r="AT306" s="15" t="n">
        <v>0.7284722222222222</v>
      </c>
      <c r="AU306" s="15" t="n">
        <v>0.725</v>
      </c>
      <c r="AV306" s="15" t="n">
        <v>0.7270833333333333</v>
      </c>
      <c r="AW306" s="15" t="n">
        <v>0.7298611111111111</v>
      </c>
      <c r="AX306" s="15" t="n">
        <v>0.7423611111111111</v>
      </c>
    </row>
    <row r="307">
      <c r="A307" s="14" t="n">
        <v>46326</v>
      </c>
      <c r="B307" s="15" t="n">
        <v>0.6868055555555556</v>
      </c>
      <c r="C307" s="15" t="n">
        <v>0.6743055555555556</v>
      </c>
      <c r="D307" s="15" t="n">
        <v>0.6909722222222222</v>
      </c>
      <c r="E307" s="15" t="n">
        <v>0.6909722222222222</v>
      </c>
      <c r="F307" s="15" t="n">
        <v>0.69375</v>
      </c>
      <c r="G307" s="15" t="n">
        <v>0.69375</v>
      </c>
      <c r="H307" s="15" t="n">
        <v>0.6951388888888889</v>
      </c>
      <c r="I307" s="15" t="n">
        <v>0.6951388888888889</v>
      </c>
      <c r="J307" s="15" t="n">
        <v>0.6965277777777777</v>
      </c>
      <c r="K307" s="15" t="n">
        <v>0.6979166666666666</v>
      </c>
      <c r="L307" s="15" t="n">
        <v>0.7006944444444444</v>
      </c>
      <c r="M307" s="15" t="n">
        <v>0.6993055555555555</v>
      </c>
      <c r="N307" s="15" t="n">
        <v>0.6986111111111111</v>
      </c>
      <c r="O307" s="15" t="n">
        <v>0.6993055555555555</v>
      </c>
      <c r="P307" s="15" t="n">
        <v>0.7006944444444444</v>
      </c>
      <c r="Q307" s="15" t="n">
        <v>0.7</v>
      </c>
      <c r="R307" s="15" t="n">
        <v>0.6993055555555555</v>
      </c>
      <c r="S307" s="15" t="n">
        <v>0.7055555555555556</v>
      </c>
      <c r="T307" s="15" t="n">
        <v>0.7069444444444445</v>
      </c>
      <c r="U307" s="15" t="n">
        <v>0.7090277777777778</v>
      </c>
      <c r="V307" s="15" t="n">
        <v>0.7027777777777777</v>
      </c>
      <c r="W307" s="15" t="n">
        <v>0.7027777777777777</v>
      </c>
      <c r="X307" s="15" t="n">
        <v>0.7083333333333334</v>
      </c>
      <c r="Y307" s="15" t="n">
        <v>0.7041666666666667</v>
      </c>
      <c r="Z307" s="15" t="n">
        <v>0.7076388888888889</v>
      </c>
      <c r="AA307" s="15" t="n">
        <v>0.7097222222222223</v>
      </c>
      <c r="AB307" s="15" t="n">
        <v>0.7111111111111111</v>
      </c>
      <c r="AC307" s="15" t="n">
        <v>0.7111111111111111</v>
      </c>
      <c r="AD307" s="15" t="n">
        <v>0.7125</v>
      </c>
      <c r="AE307" s="15" t="n">
        <v>0.7131944444444445</v>
      </c>
      <c r="AF307" s="15" t="n">
        <v>0.7111111111111111</v>
      </c>
      <c r="AG307" s="15" t="n">
        <v>0.7138888888888889</v>
      </c>
      <c r="AH307" s="15" t="n">
        <v>0.7152777777777778</v>
      </c>
      <c r="AI307" s="15" t="n">
        <v>0.7180555555555556</v>
      </c>
      <c r="AJ307" s="15" t="n">
        <v>0.7166666666666667</v>
      </c>
      <c r="AK307" s="15" t="n">
        <v>0.7208333333333333</v>
      </c>
      <c r="AL307" s="15" t="n">
        <v>0.7243055555555555</v>
      </c>
      <c r="AM307" s="15" t="n">
        <v>0.7152777777777778</v>
      </c>
      <c r="AN307" s="15" t="n">
        <v>0.7166666666666667</v>
      </c>
      <c r="AO307" s="15" t="n">
        <v>0.7208333333333333</v>
      </c>
      <c r="AP307" s="15" t="n">
        <v>0.71875</v>
      </c>
      <c r="AQ307" s="15" t="n">
        <v>0.7277777777777777</v>
      </c>
      <c r="AR307" s="15" t="n">
        <v>0.7284722222222222</v>
      </c>
      <c r="AS307" s="15" t="n">
        <v>0.7298611111111111</v>
      </c>
      <c r="AT307" s="15" t="n">
        <v>0.7277777777777777</v>
      </c>
      <c r="AU307" s="15" t="n">
        <v>0.7243055555555555</v>
      </c>
      <c r="AV307" s="15" t="n">
        <v>0.7263888888888889</v>
      </c>
      <c r="AW307" s="15" t="n">
        <v>0.7291666666666666</v>
      </c>
      <c r="AX307" s="15" t="n">
        <v>0.7416666666666667</v>
      </c>
    </row>
    <row r="308">
      <c r="A308" s="14" t="n">
        <v>46327</v>
      </c>
      <c r="B308" s="15" t="n">
        <v>0.6854166666666667</v>
      </c>
      <c r="C308" s="15" t="n">
        <v>0.6736111111111112</v>
      </c>
      <c r="D308" s="15" t="n">
        <v>0.6902777777777778</v>
      </c>
      <c r="E308" s="15" t="n">
        <v>0.6902777777777778</v>
      </c>
      <c r="F308" s="15" t="n">
        <v>0.6930555555555555</v>
      </c>
      <c r="G308" s="15" t="n">
        <v>0.6930555555555555</v>
      </c>
      <c r="H308" s="15" t="n">
        <v>0.6944444444444444</v>
      </c>
      <c r="I308" s="15" t="n">
        <v>0.6944444444444444</v>
      </c>
      <c r="J308" s="15" t="n">
        <v>0.6958333333333333</v>
      </c>
      <c r="K308" s="15" t="n">
        <v>0.6972222222222222</v>
      </c>
      <c r="L308" s="15" t="n">
        <v>0.7</v>
      </c>
      <c r="M308" s="15" t="n">
        <v>0.6986111111111111</v>
      </c>
      <c r="N308" s="15" t="n">
        <v>0.6979166666666666</v>
      </c>
      <c r="O308" s="15" t="n">
        <v>0.6986111111111111</v>
      </c>
      <c r="P308" s="15" t="n">
        <v>0.7006944444444444</v>
      </c>
      <c r="Q308" s="15" t="n">
        <v>0.6993055555555555</v>
      </c>
      <c r="R308" s="15" t="n">
        <v>0.6986111111111111</v>
      </c>
      <c r="S308" s="15" t="n">
        <v>0.7048611111111112</v>
      </c>
      <c r="T308" s="15" t="n">
        <v>0.70625</v>
      </c>
      <c r="U308" s="15" t="n">
        <v>0.7083333333333334</v>
      </c>
      <c r="V308" s="15" t="n">
        <v>0.7020833333333333</v>
      </c>
      <c r="W308" s="15" t="n">
        <v>0.7020833333333333</v>
      </c>
      <c r="X308" s="15" t="n">
        <v>0.7076388888888889</v>
      </c>
      <c r="Y308" s="15" t="n">
        <v>0.7034722222222223</v>
      </c>
      <c r="Z308" s="15" t="n">
        <v>0.7069444444444445</v>
      </c>
      <c r="AA308" s="15" t="n">
        <v>0.7090277777777778</v>
      </c>
      <c r="AB308" s="15" t="n">
        <v>0.7104166666666667</v>
      </c>
      <c r="AC308" s="15" t="n">
        <v>0.7104166666666667</v>
      </c>
      <c r="AD308" s="15" t="n">
        <v>0.7118055555555556</v>
      </c>
      <c r="AE308" s="15" t="n">
        <v>0.7125</v>
      </c>
      <c r="AF308" s="15" t="n">
        <v>0.7104166666666667</v>
      </c>
      <c r="AG308" s="15" t="n">
        <v>0.7131944444444445</v>
      </c>
      <c r="AH308" s="15" t="n">
        <v>0.7145833333333333</v>
      </c>
      <c r="AI308" s="15" t="n">
        <v>0.7173611111111111</v>
      </c>
      <c r="AJ308" s="15" t="n">
        <v>0.7159722222222222</v>
      </c>
      <c r="AK308" s="15" t="n">
        <v>0.7201388888888889</v>
      </c>
      <c r="AL308" s="15" t="n">
        <v>0.7236111111111111</v>
      </c>
      <c r="AM308" s="15" t="n">
        <v>0.7145833333333333</v>
      </c>
      <c r="AN308" s="15" t="n">
        <v>0.7159722222222222</v>
      </c>
      <c r="AO308" s="15" t="n">
        <v>0.7201388888888889</v>
      </c>
      <c r="AP308" s="15" t="n">
        <v>0.7180555555555556</v>
      </c>
      <c r="AQ308" s="15" t="n">
        <v>0.7270833333333333</v>
      </c>
      <c r="AR308" s="15" t="n">
        <v>0.7277777777777777</v>
      </c>
      <c r="AS308" s="15" t="n">
        <v>0.7291666666666666</v>
      </c>
      <c r="AT308" s="15" t="n">
        <v>0.7270833333333333</v>
      </c>
      <c r="AU308" s="15" t="n">
        <v>0.7236111111111111</v>
      </c>
      <c r="AV308" s="15" t="n">
        <v>0.7256944444444444</v>
      </c>
      <c r="AW308" s="15" t="n">
        <v>0.7284722222222222</v>
      </c>
      <c r="AX308" s="15" t="n">
        <v>0.7416666666666667</v>
      </c>
    </row>
    <row r="309">
      <c r="A309" s="14" t="n">
        <v>46328</v>
      </c>
      <c r="B309" s="15" t="n">
        <v>0.6847222222222222</v>
      </c>
      <c r="C309" s="15" t="n">
        <v>0.6729166666666667</v>
      </c>
      <c r="D309" s="15" t="n">
        <v>0.6895833333333333</v>
      </c>
      <c r="E309" s="15" t="n">
        <v>0.6895833333333333</v>
      </c>
      <c r="F309" s="15" t="n">
        <v>0.6923611111111111</v>
      </c>
      <c r="G309" s="15" t="n">
        <v>0.6923611111111111</v>
      </c>
      <c r="H309" s="15" t="n">
        <v>0.69375</v>
      </c>
      <c r="I309" s="15" t="n">
        <v>0.69375</v>
      </c>
      <c r="J309" s="15" t="n">
        <v>0.6951388888888889</v>
      </c>
      <c r="K309" s="15" t="n">
        <v>0.6965277777777777</v>
      </c>
      <c r="L309" s="15" t="n">
        <v>0.6993055555555555</v>
      </c>
      <c r="M309" s="15" t="n">
        <v>0.6979166666666666</v>
      </c>
      <c r="N309" s="15" t="n">
        <v>0.6972222222222222</v>
      </c>
      <c r="O309" s="15" t="n">
        <v>0.6979166666666666</v>
      </c>
      <c r="P309" s="15" t="n">
        <v>0.7</v>
      </c>
      <c r="Q309" s="15" t="n">
        <v>0.6986111111111111</v>
      </c>
      <c r="R309" s="15" t="n">
        <v>0.6979166666666666</v>
      </c>
      <c r="S309" s="15" t="n">
        <v>0.7041666666666667</v>
      </c>
      <c r="T309" s="15" t="n">
        <v>0.7055555555555556</v>
      </c>
      <c r="U309" s="15" t="n">
        <v>0.7076388888888889</v>
      </c>
      <c r="V309" s="15" t="n">
        <v>0.7013888888888888</v>
      </c>
      <c r="W309" s="15" t="n">
        <v>0.7013888888888888</v>
      </c>
      <c r="X309" s="15" t="n">
        <v>0.7069444444444445</v>
      </c>
      <c r="Y309" s="15" t="n">
        <v>0.7027777777777777</v>
      </c>
      <c r="Z309" s="15" t="n">
        <v>0.70625</v>
      </c>
      <c r="AA309" s="15" t="n">
        <v>0.7083333333333334</v>
      </c>
      <c r="AB309" s="15" t="n">
        <v>0.7097222222222223</v>
      </c>
      <c r="AC309" s="15" t="n">
        <v>0.7097222222222223</v>
      </c>
      <c r="AD309" s="15" t="n">
        <v>0.7111111111111111</v>
      </c>
      <c r="AE309" s="15" t="n">
        <v>0.7118055555555556</v>
      </c>
      <c r="AF309" s="15" t="n">
        <v>0.7097222222222223</v>
      </c>
      <c r="AG309" s="15" t="n">
        <v>0.7125</v>
      </c>
      <c r="AH309" s="15" t="n">
        <v>0.7138888888888889</v>
      </c>
      <c r="AI309" s="15" t="n">
        <v>0.7166666666666667</v>
      </c>
      <c r="AJ309" s="15" t="n">
        <v>0.7152777777777778</v>
      </c>
      <c r="AK309" s="15" t="n">
        <v>0.7194444444444444</v>
      </c>
      <c r="AL309" s="15" t="n">
        <v>0.7229166666666667</v>
      </c>
      <c r="AM309" s="15" t="n">
        <v>0.7145833333333333</v>
      </c>
      <c r="AN309" s="15" t="n">
        <v>0.7152777777777778</v>
      </c>
      <c r="AO309" s="15" t="n">
        <v>0.7194444444444444</v>
      </c>
      <c r="AP309" s="15" t="n">
        <v>0.7173611111111111</v>
      </c>
      <c r="AQ309" s="15" t="n">
        <v>0.7263888888888889</v>
      </c>
      <c r="AR309" s="15" t="n">
        <v>0.7270833333333333</v>
      </c>
      <c r="AS309" s="15" t="n">
        <v>0.7284722222222222</v>
      </c>
      <c r="AT309" s="15" t="n">
        <v>0.7263888888888889</v>
      </c>
      <c r="AU309" s="15" t="n">
        <v>0.7236111111111111</v>
      </c>
      <c r="AV309" s="15" t="n">
        <v>0.725</v>
      </c>
      <c r="AW309" s="15" t="n">
        <v>0.7277777777777777</v>
      </c>
      <c r="AX309" s="15" t="n">
        <v>0.7409722222222223</v>
      </c>
    </row>
    <row r="310">
      <c r="A310" s="14" t="n">
        <v>46329</v>
      </c>
      <c r="B310" s="15" t="n">
        <v>0.6840277777777778</v>
      </c>
      <c r="C310" s="15" t="n">
        <v>0.6715277777777777</v>
      </c>
      <c r="D310" s="15" t="n">
        <v>0.6888888888888889</v>
      </c>
      <c r="E310" s="15" t="n">
        <v>0.6888888888888889</v>
      </c>
      <c r="F310" s="15" t="n">
        <v>0.6916666666666667</v>
      </c>
      <c r="G310" s="15" t="n">
        <v>0.6916666666666667</v>
      </c>
      <c r="H310" s="15" t="n">
        <v>0.6930555555555555</v>
      </c>
      <c r="I310" s="15" t="n">
        <v>0.6930555555555555</v>
      </c>
      <c r="J310" s="15" t="n">
        <v>0.6944444444444444</v>
      </c>
      <c r="K310" s="15" t="n">
        <v>0.6958333333333333</v>
      </c>
      <c r="L310" s="15" t="n">
        <v>0.6986111111111111</v>
      </c>
      <c r="M310" s="15" t="n">
        <v>0.6972222222222222</v>
      </c>
      <c r="N310" s="15" t="n">
        <v>0.6965277777777777</v>
      </c>
      <c r="O310" s="15" t="n">
        <v>0.6972222222222222</v>
      </c>
      <c r="P310" s="15" t="n">
        <v>0.6993055555555555</v>
      </c>
      <c r="Q310" s="15" t="n">
        <v>0.6979166666666666</v>
      </c>
      <c r="R310" s="15" t="n">
        <v>0.6965277777777777</v>
      </c>
      <c r="S310" s="15" t="n">
        <v>0.7034722222222223</v>
      </c>
      <c r="T310" s="15" t="n">
        <v>0.7048611111111112</v>
      </c>
      <c r="U310" s="15" t="n">
        <v>0.7069444444444445</v>
      </c>
      <c r="V310" s="15" t="n">
        <v>0.7006944444444444</v>
      </c>
      <c r="W310" s="15" t="n">
        <v>0.7006944444444444</v>
      </c>
      <c r="X310" s="15" t="n">
        <v>0.70625</v>
      </c>
      <c r="Y310" s="15" t="n">
        <v>0.7020833333333333</v>
      </c>
      <c r="Z310" s="15" t="n">
        <v>0.7055555555555556</v>
      </c>
      <c r="AA310" s="15" t="n">
        <v>0.7076388888888889</v>
      </c>
      <c r="AB310" s="15" t="n">
        <v>0.7090277777777778</v>
      </c>
      <c r="AC310" s="15" t="n">
        <v>0.7090277777777778</v>
      </c>
      <c r="AD310" s="15" t="n">
        <v>0.7104166666666667</v>
      </c>
      <c r="AE310" s="15" t="n">
        <v>0.7111111111111111</v>
      </c>
      <c r="AF310" s="15" t="n">
        <v>0.7097222222222223</v>
      </c>
      <c r="AG310" s="15" t="n">
        <v>0.7118055555555556</v>
      </c>
      <c r="AH310" s="15" t="n">
        <v>0.7131944444444445</v>
      </c>
      <c r="AI310" s="15" t="n">
        <v>0.7159722222222222</v>
      </c>
      <c r="AJ310" s="15" t="n">
        <v>0.7145833333333333</v>
      </c>
      <c r="AK310" s="15" t="n">
        <v>0.7194444444444444</v>
      </c>
      <c r="AL310" s="15" t="n">
        <v>0.7222222222222222</v>
      </c>
      <c r="AM310" s="15" t="n">
        <v>0.7138888888888889</v>
      </c>
      <c r="AN310" s="15" t="n">
        <v>0.7145833333333333</v>
      </c>
      <c r="AO310" s="15" t="n">
        <v>0.71875</v>
      </c>
      <c r="AP310" s="15" t="n">
        <v>0.7166666666666667</v>
      </c>
      <c r="AQ310" s="15" t="n">
        <v>0.7256944444444444</v>
      </c>
      <c r="AR310" s="15" t="n">
        <v>0.7263888888888889</v>
      </c>
      <c r="AS310" s="15" t="n">
        <v>0.7277777777777777</v>
      </c>
      <c r="AT310" s="15" t="n">
        <v>0.7256944444444444</v>
      </c>
      <c r="AU310" s="15" t="n">
        <v>0.7229166666666667</v>
      </c>
      <c r="AV310" s="15" t="n">
        <v>0.7243055555555555</v>
      </c>
      <c r="AW310" s="15" t="n">
        <v>0.7270833333333333</v>
      </c>
      <c r="AX310" s="15" t="n">
        <v>0.7402777777777778</v>
      </c>
    </row>
    <row r="311">
      <c r="A311" s="14" t="n">
        <v>46330</v>
      </c>
      <c r="B311" s="15" t="n">
        <v>0.6826388888888889</v>
      </c>
      <c r="C311" s="15" t="n">
        <v>0.6708333333333333</v>
      </c>
      <c r="D311" s="15" t="n">
        <v>0.6875</v>
      </c>
      <c r="E311" s="15" t="n">
        <v>0.6881944444444444</v>
      </c>
      <c r="F311" s="15" t="n">
        <v>0.6902777777777778</v>
      </c>
      <c r="G311" s="15" t="n">
        <v>0.6909722222222222</v>
      </c>
      <c r="H311" s="15" t="n">
        <v>0.6923611111111111</v>
      </c>
      <c r="I311" s="15" t="n">
        <v>0.6923611111111111</v>
      </c>
      <c r="J311" s="15" t="n">
        <v>0.69375</v>
      </c>
      <c r="K311" s="15" t="n">
        <v>0.6951388888888889</v>
      </c>
      <c r="L311" s="15" t="n">
        <v>0.6979166666666666</v>
      </c>
      <c r="M311" s="15" t="n">
        <v>0.6965277777777777</v>
      </c>
      <c r="N311" s="15" t="n">
        <v>0.6958333333333333</v>
      </c>
      <c r="O311" s="15" t="n">
        <v>0.6965277777777777</v>
      </c>
      <c r="P311" s="15" t="n">
        <v>0.6986111111111111</v>
      </c>
      <c r="Q311" s="15" t="n">
        <v>0.6972222222222222</v>
      </c>
      <c r="R311" s="15" t="n">
        <v>0.6958333333333333</v>
      </c>
      <c r="S311" s="15" t="n">
        <v>0.7027777777777777</v>
      </c>
      <c r="T311" s="15" t="n">
        <v>0.7041666666666667</v>
      </c>
      <c r="U311" s="15" t="n">
        <v>0.70625</v>
      </c>
      <c r="V311" s="15" t="n">
        <v>0.7</v>
      </c>
      <c r="W311" s="15" t="n">
        <v>0.7</v>
      </c>
      <c r="X311" s="15" t="n">
        <v>0.7055555555555556</v>
      </c>
      <c r="Y311" s="15" t="n">
        <v>0.7013888888888888</v>
      </c>
      <c r="Z311" s="15" t="n">
        <v>0.7055555555555556</v>
      </c>
      <c r="AA311" s="15" t="n">
        <v>0.7069444444444445</v>
      </c>
      <c r="AB311" s="15" t="n">
        <v>0.7083333333333334</v>
      </c>
      <c r="AC311" s="15" t="n">
        <v>0.7083333333333334</v>
      </c>
      <c r="AD311" s="15" t="n">
        <v>0.7097222222222223</v>
      </c>
      <c r="AE311" s="15" t="n">
        <v>0.7104166666666667</v>
      </c>
      <c r="AF311" s="15" t="n">
        <v>0.7090277777777778</v>
      </c>
      <c r="AG311" s="15" t="n">
        <v>0.7111111111111111</v>
      </c>
      <c r="AH311" s="15" t="n">
        <v>0.7125</v>
      </c>
      <c r="AI311" s="15" t="n">
        <v>0.7152777777777778</v>
      </c>
      <c r="AJ311" s="15" t="n">
        <v>0.7138888888888889</v>
      </c>
      <c r="AK311" s="15" t="n">
        <v>0.71875</v>
      </c>
      <c r="AL311" s="15" t="n">
        <v>0.7215277777777778</v>
      </c>
      <c r="AM311" s="15" t="n">
        <v>0.7131944444444445</v>
      </c>
      <c r="AN311" s="15" t="n">
        <v>0.7138888888888889</v>
      </c>
      <c r="AO311" s="15" t="n">
        <v>0.7180555555555556</v>
      </c>
      <c r="AP311" s="15" t="n">
        <v>0.7166666666666667</v>
      </c>
      <c r="AQ311" s="15" t="n">
        <v>0.725</v>
      </c>
      <c r="AR311" s="15" t="n">
        <v>0.7256944444444444</v>
      </c>
      <c r="AS311" s="15" t="n">
        <v>0.7270833333333333</v>
      </c>
      <c r="AT311" s="15" t="n">
        <v>0.725</v>
      </c>
      <c r="AU311" s="15" t="n">
        <v>0.7222222222222222</v>
      </c>
      <c r="AV311" s="15" t="n">
        <v>0.7243055555555555</v>
      </c>
      <c r="AW311" s="15" t="n">
        <v>0.7270833333333333</v>
      </c>
      <c r="AX311" s="15" t="n">
        <v>0.7402777777777778</v>
      </c>
    </row>
    <row r="312">
      <c r="A312" s="14" t="n">
        <v>46331</v>
      </c>
      <c r="B312" s="15" t="n">
        <v>0.6819444444444445</v>
      </c>
      <c r="C312" s="15" t="n">
        <v>0.6701388888888888</v>
      </c>
      <c r="D312" s="15" t="n">
        <v>0.6868055555555556</v>
      </c>
      <c r="E312" s="15" t="n">
        <v>0.6875</v>
      </c>
      <c r="F312" s="15" t="n">
        <v>0.6895833333333333</v>
      </c>
      <c r="G312" s="15" t="n">
        <v>0.6902777777777778</v>
      </c>
      <c r="H312" s="15" t="n">
        <v>0.6916666666666667</v>
      </c>
      <c r="I312" s="15" t="n">
        <v>0.6916666666666667</v>
      </c>
      <c r="J312" s="15" t="n">
        <v>0.6930555555555555</v>
      </c>
      <c r="K312" s="15" t="n">
        <v>0.6944444444444444</v>
      </c>
      <c r="L312" s="15" t="n">
        <v>0.6972222222222222</v>
      </c>
      <c r="M312" s="15" t="n">
        <v>0.6965277777777777</v>
      </c>
      <c r="N312" s="15" t="n">
        <v>0.6951388888888889</v>
      </c>
      <c r="O312" s="15" t="n">
        <v>0.6958333333333333</v>
      </c>
      <c r="P312" s="15" t="n">
        <v>0.6986111111111111</v>
      </c>
      <c r="Q312" s="15" t="n">
        <v>0.6965277777777777</v>
      </c>
      <c r="R312" s="15" t="n">
        <v>0.6951388888888889</v>
      </c>
      <c r="S312" s="15" t="n">
        <v>0.7020833333333333</v>
      </c>
      <c r="T312" s="15" t="n">
        <v>0.7034722222222223</v>
      </c>
      <c r="U312" s="15" t="n">
        <v>0.7055555555555556</v>
      </c>
      <c r="V312" s="15" t="n">
        <v>0.6993055555555555</v>
      </c>
      <c r="W312" s="15" t="n">
        <v>0.6993055555555555</v>
      </c>
      <c r="X312" s="15" t="n">
        <v>0.7048611111111112</v>
      </c>
      <c r="Y312" s="15" t="n">
        <v>0.7006944444444444</v>
      </c>
      <c r="Z312" s="15" t="n">
        <v>0.7048611111111112</v>
      </c>
      <c r="AA312" s="15" t="n">
        <v>0.70625</v>
      </c>
      <c r="AB312" s="15" t="n">
        <v>0.7076388888888889</v>
      </c>
      <c r="AC312" s="15" t="n">
        <v>0.7083333333333334</v>
      </c>
      <c r="AD312" s="15" t="n">
        <v>0.7090277777777778</v>
      </c>
      <c r="AE312" s="15" t="n">
        <v>0.7097222222222223</v>
      </c>
      <c r="AF312" s="15" t="n">
        <v>0.7083333333333334</v>
      </c>
      <c r="AG312" s="15" t="n">
        <v>0.7104166666666667</v>
      </c>
      <c r="AH312" s="15" t="n">
        <v>0.7118055555555556</v>
      </c>
      <c r="AI312" s="15" t="n">
        <v>0.7152777777777778</v>
      </c>
      <c r="AJ312" s="15" t="n">
        <v>0.7131944444444445</v>
      </c>
      <c r="AK312" s="15" t="n">
        <v>0.7180555555555556</v>
      </c>
      <c r="AL312" s="15" t="n">
        <v>0.7208333333333333</v>
      </c>
      <c r="AM312" s="15" t="n">
        <v>0.7125</v>
      </c>
      <c r="AN312" s="15" t="n">
        <v>0.7131944444444445</v>
      </c>
      <c r="AO312" s="15" t="n">
        <v>0.7173611111111111</v>
      </c>
      <c r="AP312" s="15" t="n">
        <v>0.7159722222222222</v>
      </c>
      <c r="AQ312" s="15" t="n">
        <v>0.7243055555555555</v>
      </c>
      <c r="AR312" s="15" t="n">
        <v>0.725</v>
      </c>
      <c r="AS312" s="15" t="n">
        <v>0.7270833333333333</v>
      </c>
      <c r="AT312" s="15" t="n">
        <v>0.7243055555555555</v>
      </c>
      <c r="AU312" s="15" t="n">
        <v>0.7215277777777778</v>
      </c>
      <c r="AV312" s="15" t="n">
        <v>0.7236111111111111</v>
      </c>
      <c r="AW312" s="15" t="n">
        <v>0.7263888888888889</v>
      </c>
      <c r="AX312" s="15" t="n">
        <v>0.7395833333333334</v>
      </c>
    </row>
    <row r="313">
      <c r="A313" s="14" t="n">
        <v>46332</v>
      </c>
      <c r="B313" s="15" t="n">
        <v>0.68125</v>
      </c>
      <c r="C313" s="15" t="n">
        <v>0.6694444444444444</v>
      </c>
      <c r="D313" s="15" t="n">
        <v>0.6861111111111111</v>
      </c>
      <c r="E313" s="15" t="n">
        <v>0.6868055555555556</v>
      </c>
      <c r="F313" s="15" t="n">
        <v>0.6888888888888889</v>
      </c>
      <c r="G313" s="15" t="n">
        <v>0.6895833333333333</v>
      </c>
      <c r="H313" s="15" t="n">
        <v>0.6909722222222222</v>
      </c>
      <c r="I313" s="15" t="n">
        <v>0.6909722222222222</v>
      </c>
      <c r="J313" s="15" t="n">
        <v>0.6923611111111111</v>
      </c>
      <c r="K313" s="15" t="n">
        <v>0.69375</v>
      </c>
      <c r="L313" s="15" t="n">
        <v>0.6965277777777777</v>
      </c>
      <c r="M313" s="15" t="n">
        <v>0.6958333333333333</v>
      </c>
      <c r="N313" s="15" t="n">
        <v>0.6944444444444444</v>
      </c>
      <c r="O313" s="15" t="n">
        <v>0.6958333333333333</v>
      </c>
      <c r="P313" s="15" t="n">
        <v>0.6979166666666666</v>
      </c>
      <c r="Q313" s="15" t="n">
        <v>0.6958333333333333</v>
      </c>
      <c r="R313" s="15" t="n">
        <v>0.6944444444444444</v>
      </c>
      <c r="S313" s="15" t="n">
        <v>0.7013888888888888</v>
      </c>
      <c r="T313" s="15" t="n">
        <v>0.7027777777777777</v>
      </c>
      <c r="U313" s="15" t="n">
        <v>0.7048611111111112</v>
      </c>
      <c r="V313" s="15" t="n">
        <v>0.6986111111111111</v>
      </c>
      <c r="W313" s="15" t="n">
        <v>0.6986111111111111</v>
      </c>
      <c r="X313" s="15" t="n">
        <v>0.7041666666666667</v>
      </c>
      <c r="Y313" s="15" t="n">
        <v>0.7</v>
      </c>
      <c r="Z313" s="15" t="n">
        <v>0.7041666666666667</v>
      </c>
      <c r="AA313" s="15" t="n">
        <v>0.7055555555555556</v>
      </c>
      <c r="AB313" s="15" t="n">
        <v>0.7069444444444445</v>
      </c>
      <c r="AC313" s="15" t="n">
        <v>0.7076388888888889</v>
      </c>
      <c r="AD313" s="15" t="n">
        <v>0.7083333333333334</v>
      </c>
      <c r="AE313" s="15" t="n">
        <v>0.7090277777777778</v>
      </c>
      <c r="AF313" s="15" t="n">
        <v>0.7076388888888889</v>
      </c>
      <c r="AG313" s="15" t="n">
        <v>0.7097222222222223</v>
      </c>
      <c r="AH313" s="15" t="n">
        <v>0.7111111111111111</v>
      </c>
      <c r="AI313" s="15" t="n">
        <v>0.7145833333333333</v>
      </c>
      <c r="AJ313" s="15" t="n">
        <v>0.7125</v>
      </c>
      <c r="AK313" s="15" t="n">
        <v>0.7173611111111111</v>
      </c>
      <c r="AL313" s="15" t="n">
        <v>0.7201388888888889</v>
      </c>
      <c r="AM313" s="15" t="n">
        <v>0.7118055555555556</v>
      </c>
      <c r="AN313" s="15" t="n">
        <v>0.7131944444444445</v>
      </c>
      <c r="AO313" s="15" t="n">
        <v>0.7173611111111111</v>
      </c>
      <c r="AP313" s="15" t="n">
        <v>0.7152777777777778</v>
      </c>
      <c r="AQ313" s="15" t="n">
        <v>0.7236111111111111</v>
      </c>
      <c r="AR313" s="15" t="n">
        <v>0.7243055555555555</v>
      </c>
      <c r="AS313" s="15" t="n">
        <v>0.7263888888888889</v>
      </c>
      <c r="AT313" s="15" t="n">
        <v>0.7236111111111111</v>
      </c>
      <c r="AU313" s="15" t="n">
        <v>0.7208333333333333</v>
      </c>
      <c r="AV313" s="15" t="n">
        <v>0.7229166666666667</v>
      </c>
      <c r="AW313" s="15" t="n">
        <v>0.7256944444444444</v>
      </c>
      <c r="AX313" s="15" t="n">
        <v>0.7388888888888889</v>
      </c>
    </row>
    <row r="314">
      <c r="A314" s="14" t="n">
        <v>46333</v>
      </c>
      <c r="B314" s="15" t="n">
        <v>0.6805555555555556</v>
      </c>
      <c r="C314" s="15" t="n">
        <v>0.6680555555555555</v>
      </c>
      <c r="D314" s="15" t="n">
        <v>0.6854166666666667</v>
      </c>
      <c r="E314" s="15" t="n">
        <v>0.6861111111111111</v>
      </c>
      <c r="F314" s="15" t="n">
        <v>0.6881944444444444</v>
      </c>
      <c r="G314" s="15" t="n">
        <v>0.6888888888888889</v>
      </c>
      <c r="H314" s="15" t="n">
        <v>0.6902777777777778</v>
      </c>
      <c r="I314" s="15" t="n">
        <v>0.6902777777777778</v>
      </c>
      <c r="J314" s="15" t="n">
        <v>0.6916666666666667</v>
      </c>
      <c r="K314" s="15" t="n">
        <v>0.69375</v>
      </c>
      <c r="L314" s="15" t="n">
        <v>0.6958333333333333</v>
      </c>
      <c r="M314" s="15" t="n">
        <v>0.6951388888888889</v>
      </c>
      <c r="N314" s="15" t="n">
        <v>0.69375</v>
      </c>
      <c r="O314" s="15" t="n">
        <v>0.6951388888888889</v>
      </c>
      <c r="P314" s="15" t="n">
        <v>0.6979166666666666</v>
      </c>
      <c r="Q314" s="15" t="n">
        <v>0.6951388888888889</v>
      </c>
      <c r="R314" s="15" t="n">
        <v>0.69375</v>
      </c>
      <c r="S314" s="15" t="n">
        <v>0.7006944444444444</v>
      </c>
      <c r="T314" s="15" t="n">
        <v>0.7020833333333333</v>
      </c>
      <c r="U314" s="15" t="n">
        <v>0.7041666666666667</v>
      </c>
      <c r="V314" s="15" t="n">
        <v>0.6979166666666666</v>
      </c>
      <c r="W314" s="15" t="n">
        <v>0.6979166666666666</v>
      </c>
      <c r="X314" s="15" t="n">
        <v>0.7034722222222223</v>
      </c>
      <c r="Y314" s="15" t="n">
        <v>0.6993055555555555</v>
      </c>
      <c r="Z314" s="15" t="n">
        <v>0.7034722222222223</v>
      </c>
      <c r="AA314" s="15" t="n">
        <v>0.7048611111111112</v>
      </c>
      <c r="AB314" s="15" t="n">
        <v>0.70625</v>
      </c>
      <c r="AC314" s="15" t="n">
        <v>0.7069444444444445</v>
      </c>
      <c r="AD314" s="15" t="n">
        <v>0.7076388888888889</v>
      </c>
      <c r="AE314" s="15" t="n">
        <v>0.7090277777777778</v>
      </c>
      <c r="AF314" s="15" t="n">
        <v>0.7069444444444445</v>
      </c>
      <c r="AG314" s="15" t="n">
        <v>0.7090277777777778</v>
      </c>
      <c r="AH314" s="15" t="n">
        <v>0.7104166666666667</v>
      </c>
      <c r="AI314" s="15" t="n">
        <v>0.7138888888888889</v>
      </c>
      <c r="AJ314" s="15" t="n">
        <v>0.7125</v>
      </c>
      <c r="AK314" s="15" t="n">
        <v>0.7166666666666667</v>
      </c>
      <c r="AL314" s="15" t="n">
        <v>0.7194444444444444</v>
      </c>
      <c r="AM314" s="15" t="n">
        <v>0.7111111111111111</v>
      </c>
      <c r="AN314" s="15" t="n">
        <v>0.7125</v>
      </c>
      <c r="AO314" s="15" t="n">
        <v>0.7166666666666667</v>
      </c>
      <c r="AP314" s="15" t="n">
        <v>0.7145833333333333</v>
      </c>
      <c r="AQ314" s="15" t="n">
        <v>0.7236111111111111</v>
      </c>
      <c r="AR314" s="15" t="n">
        <v>0.7243055555555555</v>
      </c>
      <c r="AS314" s="15" t="n">
        <v>0.7256944444444444</v>
      </c>
      <c r="AT314" s="15" t="n">
        <v>0.7236111111111111</v>
      </c>
      <c r="AU314" s="15" t="n">
        <v>0.7201388888888889</v>
      </c>
      <c r="AV314" s="15" t="n">
        <v>0.7222222222222222</v>
      </c>
      <c r="AW314" s="15" t="n">
        <v>0.725</v>
      </c>
      <c r="AX314" s="15" t="n">
        <v>0.7388888888888889</v>
      </c>
    </row>
    <row r="315">
      <c r="A315" s="14" t="n">
        <v>46334</v>
      </c>
      <c r="B315" s="15" t="n">
        <v>0.6798611111111111</v>
      </c>
      <c r="C315" s="15" t="n">
        <v>0.6673611111111111</v>
      </c>
      <c r="D315" s="15" t="n">
        <v>0.6847222222222222</v>
      </c>
      <c r="E315" s="15" t="n">
        <v>0.6854166666666667</v>
      </c>
      <c r="F315" s="15" t="n">
        <v>0.6881944444444444</v>
      </c>
      <c r="G315" s="15" t="n">
        <v>0.6881944444444444</v>
      </c>
      <c r="H315" s="15" t="n">
        <v>0.6895833333333333</v>
      </c>
      <c r="I315" s="15" t="n">
        <v>0.6895833333333333</v>
      </c>
      <c r="J315" s="15" t="n">
        <v>0.6916666666666667</v>
      </c>
      <c r="K315" s="15" t="n">
        <v>0.6930555555555555</v>
      </c>
      <c r="L315" s="15" t="n">
        <v>0.6951388888888889</v>
      </c>
      <c r="M315" s="15" t="n">
        <v>0.6944444444444444</v>
      </c>
      <c r="N315" s="15" t="n">
        <v>0.6930555555555555</v>
      </c>
      <c r="O315" s="15" t="n">
        <v>0.6944444444444444</v>
      </c>
      <c r="P315" s="15" t="n">
        <v>0.6972222222222222</v>
      </c>
      <c r="Q315" s="15" t="n">
        <v>0.6951388888888889</v>
      </c>
      <c r="R315" s="15" t="n">
        <v>0.69375</v>
      </c>
      <c r="S315" s="15" t="n">
        <v>0.7</v>
      </c>
      <c r="T315" s="15" t="n">
        <v>0.7020833333333333</v>
      </c>
      <c r="U315" s="15" t="n">
        <v>0.7034722222222223</v>
      </c>
      <c r="V315" s="15" t="n">
        <v>0.6979166666666666</v>
      </c>
      <c r="W315" s="15" t="n">
        <v>0.6972222222222222</v>
      </c>
      <c r="X315" s="15" t="n">
        <v>0.7027777777777777</v>
      </c>
      <c r="Y315" s="15" t="n">
        <v>0.6986111111111111</v>
      </c>
      <c r="Z315" s="15" t="n">
        <v>0.7027777777777777</v>
      </c>
      <c r="AA315" s="15" t="n">
        <v>0.7041666666666667</v>
      </c>
      <c r="AB315" s="15" t="n">
        <v>0.7055555555555556</v>
      </c>
      <c r="AC315" s="15" t="n">
        <v>0.70625</v>
      </c>
      <c r="AD315" s="15" t="n">
        <v>0.7076388888888889</v>
      </c>
      <c r="AE315" s="15" t="n">
        <v>0.7083333333333334</v>
      </c>
      <c r="AF315" s="15" t="n">
        <v>0.70625</v>
      </c>
      <c r="AG315" s="15" t="n">
        <v>0.7090277777777778</v>
      </c>
      <c r="AH315" s="15" t="n">
        <v>0.7097222222222223</v>
      </c>
      <c r="AI315" s="15" t="n">
        <v>0.7131944444444445</v>
      </c>
      <c r="AJ315" s="15" t="n">
        <v>0.7118055555555556</v>
      </c>
      <c r="AK315" s="15" t="n">
        <v>0.7159722222222222</v>
      </c>
      <c r="AL315" s="15" t="n">
        <v>0.71875</v>
      </c>
      <c r="AM315" s="15" t="n">
        <v>0.7104166666666667</v>
      </c>
      <c r="AN315" s="15" t="n">
        <v>0.7118055555555556</v>
      </c>
      <c r="AO315" s="15" t="n">
        <v>0.7159722222222222</v>
      </c>
      <c r="AP315" s="15" t="n">
        <v>0.7138888888888889</v>
      </c>
      <c r="AQ315" s="15" t="n">
        <v>0.7229166666666667</v>
      </c>
      <c r="AR315" s="15" t="n">
        <v>0.7236111111111111</v>
      </c>
      <c r="AS315" s="15" t="n">
        <v>0.725</v>
      </c>
      <c r="AT315" s="15" t="n">
        <v>0.7229166666666667</v>
      </c>
      <c r="AU315" s="15" t="n">
        <v>0.7201388888888889</v>
      </c>
      <c r="AV315" s="15" t="n">
        <v>0.7222222222222222</v>
      </c>
      <c r="AW315" s="15" t="n">
        <v>0.7243055555555555</v>
      </c>
      <c r="AX315" s="15" t="n">
        <v>0.7381944444444445</v>
      </c>
    </row>
    <row r="316">
      <c r="A316" s="14" t="n">
        <v>46335</v>
      </c>
      <c r="B316" s="15" t="n">
        <v>0.6791666666666667</v>
      </c>
      <c r="C316" s="15" t="n">
        <v>0.6666666666666666</v>
      </c>
      <c r="D316" s="15" t="n">
        <v>0.6840277777777778</v>
      </c>
      <c r="E316" s="15" t="n">
        <v>0.6847222222222222</v>
      </c>
      <c r="F316" s="15" t="n">
        <v>0.6875</v>
      </c>
      <c r="G316" s="15" t="n">
        <v>0.6875</v>
      </c>
      <c r="H316" s="15" t="n">
        <v>0.6888888888888889</v>
      </c>
      <c r="I316" s="15" t="n">
        <v>0.6888888888888889</v>
      </c>
      <c r="J316" s="15" t="n">
        <v>0.6909722222222222</v>
      </c>
      <c r="K316" s="15" t="n">
        <v>0.6923611111111111</v>
      </c>
      <c r="L316" s="15" t="n">
        <v>0.6944444444444444</v>
      </c>
      <c r="M316" s="15" t="n">
        <v>0.69375</v>
      </c>
      <c r="N316" s="15" t="n">
        <v>0.6930555555555555</v>
      </c>
      <c r="O316" s="15" t="n">
        <v>0.69375</v>
      </c>
      <c r="P316" s="15" t="n">
        <v>0.6965277777777777</v>
      </c>
      <c r="Q316" s="15" t="n">
        <v>0.6944444444444444</v>
      </c>
      <c r="R316" s="15" t="n">
        <v>0.6930555555555555</v>
      </c>
      <c r="S316" s="15" t="n">
        <v>0.6993055555555555</v>
      </c>
      <c r="T316" s="15" t="n">
        <v>0.7013888888888888</v>
      </c>
      <c r="U316" s="15" t="n">
        <v>0.7027777777777777</v>
      </c>
      <c r="V316" s="15" t="n">
        <v>0.6972222222222222</v>
      </c>
      <c r="W316" s="15" t="n">
        <v>0.6965277777777777</v>
      </c>
      <c r="X316" s="15" t="n">
        <v>0.7020833333333333</v>
      </c>
      <c r="Y316" s="15" t="n">
        <v>0.6986111111111111</v>
      </c>
      <c r="Z316" s="15" t="n">
        <v>0.7020833333333333</v>
      </c>
      <c r="AA316" s="15" t="n">
        <v>0.7041666666666667</v>
      </c>
      <c r="AB316" s="15" t="n">
        <v>0.7055555555555556</v>
      </c>
      <c r="AC316" s="15" t="n">
        <v>0.7055555555555556</v>
      </c>
      <c r="AD316" s="15" t="n">
        <v>0.7069444444444445</v>
      </c>
      <c r="AE316" s="15" t="n">
        <v>0.7076388888888889</v>
      </c>
      <c r="AF316" s="15" t="n">
        <v>0.7055555555555556</v>
      </c>
      <c r="AG316" s="15" t="n">
        <v>0.7083333333333334</v>
      </c>
      <c r="AH316" s="15" t="n">
        <v>0.7090277777777778</v>
      </c>
      <c r="AI316" s="15" t="n">
        <v>0.7125</v>
      </c>
      <c r="AJ316" s="15" t="n">
        <v>0.7111111111111111</v>
      </c>
      <c r="AK316" s="15" t="n">
        <v>0.7152777777777778</v>
      </c>
      <c r="AL316" s="15" t="n">
        <v>0.71875</v>
      </c>
      <c r="AM316" s="15" t="n">
        <v>0.7104166666666667</v>
      </c>
      <c r="AN316" s="15" t="n">
        <v>0.7111111111111111</v>
      </c>
      <c r="AO316" s="15" t="n">
        <v>0.7152777777777778</v>
      </c>
      <c r="AP316" s="15" t="n">
        <v>0.7138888888888889</v>
      </c>
      <c r="AQ316" s="15" t="n">
        <v>0.7222222222222222</v>
      </c>
      <c r="AR316" s="15" t="n">
        <v>0.7229166666666667</v>
      </c>
      <c r="AS316" s="15" t="n">
        <v>0.725</v>
      </c>
      <c r="AT316" s="15" t="n">
        <v>0.7222222222222222</v>
      </c>
      <c r="AU316" s="15" t="n">
        <v>0.7194444444444444</v>
      </c>
      <c r="AV316" s="15" t="n">
        <v>0.7215277777777778</v>
      </c>
      <c r="AW316" s="15" t="n">
        <v>0.7243055555555555</v>
      </c>
      <c r="AX316" s="15" t="n">
        <v>0.7381944444444445</v>
      </c>
    </row>
    <row r="317">
      <c r="A317" s="14" t="n">
        <v>46336</v>
      </c>
      <c r="B317" s="15" t="n">
        <v>0.6777777777777778</v>
      </c>
      <c r="C317" s="15" t="n">
        <v>0.6659722222222222</v>
      </c>
      <c r="D317" s="15" t="n">
        <v>0.6833333333333333</v>
      </c>
      <c r="E317" s="15" t="n">
        <v>0.6840277777777778</v>
      </c>
      <c r="F317" s="15" t="n">
        <v>0.6868055555555556</v>
      </c>
      <c r="G317" s="15" t="n">
        <v>0.6868055555555556</v>
      </c>
      <c r="H317" s="15" t="n">
        <v>0.6881944444444444</v>
      </c>
      <c r="I317" s="15" t="n">
        <v>0.6881944444444444</v>
      </c>
      <c r="J317" s="15" t="n">
        <v>0.6902777777777778</v>
      </c>
      <c r="K317" s="15" t="n">
        <v>0.6916666666666667</v>
      </c>
      <c r="L317" s="15" t="n">
        <v>0.6944444444444444</v>
      </c>
      <c r="M317" s="15" t="n">
        <v>0.6930555555555555</v>
      </c>
      <c r="N317" s="15" t="n">
        <v>0.6923611111111111</v>
      </c>
      <c r="O317" s="15" t="n">
        <v>0.6930555555555555</v>
      </c>
      <c r="P317" s="15" t="n">
        <v>0.6965277777777777</v>
      </c>
      <c r="Q317" s="15" t="n">
        <v>0.69375</v>
      </c>
      <c r="R317" s="15" t="n">
        <v>0.6923611111111111</v>
      </c>
      <c r="S317" s="15" t="n">
        <v>0.6986111111111111</v>
      </c>
      <c r="T317" s="15" t="n">
        <v>0.7006944444444444</v>
      </c>
      <c r="U317" s="15" t="n">
        <v>0.7027777777777777</v>
      </c>
      <c r="V317" s="15" t="n">
        <v>0.6965277777777777</v>
      </c>
      <c r="W317" s="15" t="n">
        <v>0.6965277777777777</v>
      </c>
      <c r="X317" s="15" t="n">
        <v>0.7020833333333333</v>
      </c>
      <c r="Y317" s="15" t="n">
        <v>0.6979166666666666</v>
      </c>
      <c r="Z317" s="15" t="n">
        <v>0.7013888888888888</v>
      </c>
      <c r="AA317" s="15" t="n">
        <v>0.7034722222222223</v>
      </c>
      <c r="AB317" s="15" t="n">
        <v>0.7048611111111112</v>
      </c>
      <c r="AC317" s="15" t="n">
        <v>0.7048611111111112</v>
      </c>
      <c r="AD317" s="15" t="n">
        <v>0.70625</v>
      </c>
      <c r="AE317" s="15" t="n">
        <v>0.7069444444444445</v>
      </c>
      <c r="AF317" s="15" t="n">
        <v>0.7055555555555556</v>
      </c>
      <c r="AG317" s="15" t="n">
        <v>0.7076388888888889</v>
      </c>
      <c r="AH317" s="15" t="n">
        <v>0.7090277777777778</v>
      </c>
      <c r="AI317" s="15" t="n">
        <v>0.7118055555555556</v>
      </c>
      <c r="AJ317" s="15" t="n">
        <v>0.7104166666666667</v>
      </c>
      <c r="AK317" s="15" t="n">
        <v>0.7152777777777778</v>
      </c>
      <c r="AL317" s="15" t="n">
        <v>0.7180555555555556</v>
      </c>
      <c r="AM317" s="15" t="n">
        <v>0.7097222222222223</v>
      </c>
      <c r="AN317" s="15" t="n">
        <v>0.7104166666666667</v>
      </c>
      <c r="AO317" s="15" t="n">
        <v>0.7145833333333333</v>
      </c>
      <c r="AP317" s="15" t="n">
        <v>0.7131944444444445</v>
      </c>
      <c r="AQ317" s="15" t="n">
        <v>0.7215277777777778</v>
      </c>
      <c r="AR317" s="15" t="n">
        <v>0.7222222222222222</v>
      </c>
      <c r="AS317" s="15" t="n">
        <v>0.7243055555555555</v>
      </c>
      <c r="AT317" s="15" t="n">
        <v>0.7215277777777778</v>
      </c>
      <c r="AU317" s="15" t="n">
        <v>0.71875</v>
      </c>
      <c r="AV317" s="15" t="n">
        <v>0.7208333333333333</v>
      </c>
      <c r="AW317" s="15" t="n">
        <v>0.7236111111111111</v>
      </c>
      <c r="AX317" s="15" t="n">
        <v>0.7375</v>
      </c>
    </row>
    <row r="318">
      <c r="A318" s="14" t="n">
        <v>46337</v>
      </c>
      <c r="B318" s="15" t="n">
        <v>0.6770833333333334</v>
      </c>
      <c r="C318" s="15" t="n">
        <v>0.6652777777777777</v>
      </c>
      <c r="D318" s="15" t="n">
        <v>0.6826388888888889</v>
      </c>
      <c r="E318" s="15" t="n">
        <v>0.6833333333333333</v>
      </c>
      <c r="F318" s="15" t="n">
        <v>0.6861111111111111</v>
      </c>
      <c r="G318" s="15" t="n">
        <v>0.6861111111111111</v>
      </c>
      <c r="H318" s="15" t="n">
        <v>0.6875</v>
      </c>
      <c r="I318" s="15" t="n">
        <v>0.6875</v>
      </c>
      <c r="J318" s="15" t="n">
        <v>0.6895833333333333</v>
      </c>
      <c r="K318" s="15" t="n">
        <v>0.6909722222222222</v>
      </c>
      <c r="L318" s="15" t="n">
        <v>0.69375</v>
      </c>
      <c r="M318" s="15" t="n">
        <v>0.6923611111111111</v>
      </c>
      <c r="N318" s="15" t="n">
        <v>0.6916666666666667</v>
      </c>
      <c r="O318" s="15" t="n">
        <v>0.6923611111111111</v>
      </c>
      <c r="P318" s="15" t="n">
        <v>0.6958333333333333</v>
      </c>
      <c r="Q318" s="15" t="n">
        <v>0.6930555555555555</v>
      </c>
      <c r="R318" s="15" t="n">
        <v>0.6916666666666667</v>
      </c>
      <c r="S318" s="15" t="n">
        <v>0.6986111111111111</v>
      </c>
      <c r="T318" s="15" t="n">
        <v>0.7</v>
      </c>
      <c r="U318" s="15" t="n">
        <v>0.7020833333333333</v>
      </c>
      <c r="V318" s="15" t="n">
        <v>0.6958333333333333</v>
      </c>
      <c r="W318" s="15" t="n">
        <v>0.6958333333333333</v>
      </c>
      <c r="X318" s="15" t="n">
        <v>0.7013888888888888</v>
      </c>
      <c r="Y318" s="15" t="n">
        <v>0.6972222222222222</v>
      </c>
      <c r="Z318" s="15" t="n">
        <v>0.7013888888888888</v>
      </c>
      <c r="AA318" s="15" t="n">
        <v>0.7027777777777777</v>
      </c>
      <c r="AB318" s="15" t="n">
        <v>0.7041666666666667</v>
      </c>
      <c r="AC318" s="15" t="n">
        <v>0.7048611111111112</v>
      </c>
      <c r="AD318" s="15" t="n">
        <v>0.7055555555555556</v>
      </c>
      <c r="AE318" s="15" t="n">
        <v>0.70625</v>
      </c>
      <c r="AF318" s="15" t="n">
        <v>0.7048611111111112</v>
      </c>
      <c r="AG318" s="15" t="n">
        <v>0.7069444444444445</v>
      </c>
      <c r="AH318" s="15" t="n">
        <v>0.7083333333333334</v>
      </c>
      <c r="AI318" s="15" t="n">
        <v>0.7118055555555556</v>
      </c>
      <c r="AJ318" s="15" t="n">
        <v>0.7097222222222223</v>
      </c>
      <c r="AK318" s="15" t="n">
        <v>0.7145833333333333</v>
      </c>
      <c r="AL318" s="15" t="n">
        <v>0.7173611111111111</v>
      </c>
      <c r="AM318" s="15" t="n">
        <v>0.7090277777777778</v>
      </c>
      <c r="AN318" s="15" t="n">
        <v>0.7104166666666667</v>
      </c>
      <c r="AO318" s="15" t="n">
        <v>0.7145833333333333</v>
      </c>
      <c r="AP318" s="15" t="n">
        <v>0.7125</v>
      </c>
      <c r="AQ318" s="15" t="n">
        <v>0.7215277777777778</v>
      </c>
      <c r="AR318" s="15" t="n">
        <v>0.7222222222222222</v>
      </c>
      <c r="AS318" s="15" t="n">
        <v>0.7236111111111111</v>
      </c>
      <c r="AT318" s="15" t="n">
        <v>0.7215277777777778</v>
      </c>
      <c r="AU318" s="15" t="n">
        <v>0.7180555555555556</v>
      </c>
      <c r="AV318" s="15" t="n">
        <v>0.7201388888888889</v>
      </c>
      <c r="AW318" s="15" t="n">
        <v>0.7229166666666667</v>
      </c>
      <c r="AX318" s="15" t="n">
        <v>0.7375</v>
      </c>
    </row>
    <row r="319">
      <c r="A319" s="14" t="n">
        <v>46338</v>
      </c>
      <c r="B319" s="15" t="n">
        <v>0.6763888888888889</v>
      </c>
      <c r="C319" s="15" t="n">
        <v>0.6645833333333333</v>
      </c>
      <c r="D319" s="15" t="n">
        <v>0.6819444444444445</v>
      </c>
      <c r="E319" s="15" t="n">
        <v>0.6826388888888889</v>
      </c>
      <c r="F319" s="15" t="n">
        <v>0.6854166666666667</v>
      </c>
      <c r="G319" s="15" t="n">
        <v>0.6854166666666667</v>
      </c>
      <c r="H319" s="15" t="n">
        <v>0.6868055555555556</v>
      </c>
      <c r="I319" s="15" t="n">
        <v>0.6875</v>
      </c>
      <c r="J319" s="15" t="n">
        <v>0.6888888888888889</v>
      </c>
      <c r="K319" s="15" t="n">
        <v>0.6902777777777778</v>
      </c>
      <c r="L319" s="15" t="n">
        <v>0.6930555555555555</v>
      </c>
      <c r="M319" s="15" t="n">
        <v>0.6923611111111111</v>
      </c>
      <c r="N319" s="15" t="n">
        <v>0.6909722222222222</v>
      </c>
      <c r="O319" s="15" t="n">
        <v>0.6923611111111111</v>
      </c>
      <c r="P319" s="15" t="n">
        <v>0.6958333333333333</v>
      </c>
      <c r="Q319" s="15" t="n">
        <v>0.6923611111111111</v>
      </c>
      <c r="R319" s="15" t="n">
        <v>0.6909722222222222</v>
      </c>
      <c r="S319" s="15" t="n">
        <v>0.6979166666666666</v>
      </c>
      <c r="T319" s="15" t="n">
        <v>0.6993055555555555</v>
      </c>
      <c r="U319" s="15" t="n">
        <v>0.7013888888888888</v>
      </c>
      <c r="V319" s="15" t="n">
        <v>0.6951388888888889</v>
      </c>
      <c r="W319" s="15" t="n">
        <v>0.6951388888888889</v>
      </c>
      <c r="X319" s="15" t="n">
        <v>0.7006944444444444</v>
      </c>
      <c r="Y319" s="15" t="n">
        <v>0.6965277777777777</v>
      </c>
      <c r="Z319" s="15" t="n">
        <v>0.7006944444444444</v>
      </c>
      <c r="AA319" s="15" t="n">
        <v>0.7020833333333333</v>
      </c>
      <c r="AB319" s="15" t="n">
        <v>0.7034722222222223</v>
      </c>
      <c r="AC319" s="15" t="n">
        <v>0.7041666666666667</v>
      </c>
      <c r="AD319" s="15" t="n">
        <v>0.7055555555555556</v>
      </c>
      <c r="AE319" s="15" t="n">
        <v>0.70625</v>
      </c>
      <c r="AF319" s="15" t="n">
        <v>0.7041666666666667</v>
      </c>
      <c r="AG319" s="15" t="n">
        <v>0.7069444444444445</v>
      </c>
      <c r="AH319" s="15" t="n">
        <v>0.7076388888888889</v>
      </c>
      <c r="AI319" s="15" t="n">
        <v>0.7111111111111111</v>
      </c>
      <c r="AJ319" s="15" t="n">
        <v>0.7097222222222223</v>
      </c>
      <c r="AK319" s="15" t="n">
        <v>0.7138888888888889</v>
      </c>
      <c r="AL319" s="15" t="n">
        <v>0.7173611111111111</v>
      </c>
      <c r="AM319" s="15" t="n">
        <v>0.7083333333333334</v>
      </c>
      <c r="AN319" s="15" t="n">
        <v>0.7097222222222223</v>
      </c>
      <c r="AO319" s="15" t="n">
        <v>0.7138888888888889</v>
      </c>
      <c r="AP319" s="15" t="n">
        <v>0.7118055555555556</v>
      </c>
      <c r="AQ319" s="15" t="n">
        <v>0.7208333333333333</v>
      </c>
      <c r="AR319" s="15" t="n">
        <v>0.7215277777777778</v>
      </c>
      <c r="AS319" s="15" t="n">
        <v>0.7236111111111111</v>
      </c>
      <c r="AT319" s="15" t="n">
        <v>0.7208333333333333</v>
      </c>
      <c r="AU319" s="15" t="n">
        <v>0.7180555555555556</v>
      </c>
      <c r="AV319" s="15" t="n">
        <v>0.7201388888888889</v>
      </c>
      <c r="AW319" s="15" t="n">
        <v>0.7229166666666667</v>
      </c>
      <c r="AX319" s="15" t="n">
        <v>0.7368055555555556</v>
      </c>
    </row>
    <row r="320">
      <c r="A320" s="14" t="n">
        <v>46339</v>
      </c>
      <c r="B320" s="15" t="n">
        <v>0.6756944444444445</v>
      </c>
      <c r="C320" s="15" t="n">
        <v>0.6638888888888889</v>
      </c>
      <c r="D320" s="15" t="n">
        <v>0.68125</v>
      </c>
      <c r="E320" s="15" t="n">
        <v>0.6819444444444445</v>
      </c>
      <c r="F320" s="15" t="n">
        <v>0.6847222222222222</v>
      </c>
      <c r="G320" s="15" t="n">
        <v>0.6847222222222222</v>
      </c>
      <c r="H320" s="15" t="n">
        <v>0.6861111111111111</v>
      </c>
      <c r="I320" s="15" t="n">
        <v>0.6868055555555556</v>
      </c>
      <c r="J320" s="15" t="n">
        <v>0.6888888888888889</v>
      </c>
      <c r="K320" s="15" t="n">
        <v>0.6902777777777778</v>
      </c>
      <c r="L320" s="15" t="n">
        <v>0.6923611111111111</v>
      </c>
      <c r="M320" s="15" t="n">
        <v>0.6916666666666667</v>
      </c>
      <c r="N320" s="15" t="n">
        <v>0.6909722222222222</v>
      </c>
      <c r="O320" s="15" t="n">
        <v>0.6916666666666667</v>
      </c>
      <c r="P320" s="15" t="n">
        <v>0.6951388888888889</v>
      </c>
      <c r="Q320" s="15" t="n">
        <v>0.6923611111111111</v>
      </c>
      <c r="R320" s="15" t="n">
        <v>0.6902777777777778</v>
      </c>
      <c r="S320" s="15" t="n">
        <v>0.6972222222222222</v>
      </c>
      <c r="T320" s="15" t="n">
        <v>0.6986111111111111</v>
      </c>
      <c r="U320" s="15" t="n">
        <v>0.7006944444444444</v>
      </c>
      <c r="V320" s="15" t="n">
        <v>0.6951388888888889</v>
      </c>
      <c r="W320" s="15" t="n">
        <v>0.6944444444444444</v>
      </c>
      <c r="X320" s="15" t="n">
        <v>0.7</v>
      </c>
      <c r="Y320" s="15" t="n">
        <v>0.6965277777777777</v>
      </c>
      <c r="Z320" s="15" t="n">
        <v>0.7</v>
      </c>
      <c r="AA320" s="15" t="n">
        <v>0.7020833333333333</v>
      </c>
      <c r="AB320" s="15" t="n">
        <v>0.7034722222222223</v>
      </c>
      <c r="AC320" s="15" t="n">
        <v>0.7034722222222223</v>
      </c>
      <c r="AD320" s="15" t="n">
        <v>0.7048611111111112</v>
      </c>
      <c r="AE320" s="15" t="n">
        <v>0.7055555555555556</v>
      </c>
      <c r="AF320" s="15" t="n">
        <v>0.7034722222222223</v>
      </c>
      <c r="AG320" s="15" t="n">
        <v>0.70625</v>
      </c>
      <c r="AH320" s="15" t="n">
        <v>0.7069444444444445</v>
      </c>
      <c r="AI320" s="15" t="n">
        <v>0.7104166666666667</v>
      </c>
      <c r="AJ320" s="15" t="n">
        <v>0.7090277777777778</v>
      </c>
      <c r="AK320" s="15" t="n">
        <v>0.7138888888888889</v>
      </c>
      <c r="AL320" s="15" t="n">
        <v>0.7166666666666667</v>
      </c>
      <c r="AM320" s="15" t="n">
        <v>0.7083333333333334</v>
      </c>
      <c r="AN320" s="15" t="n">
        <v>0.7090277777777778</v>
      </c>
      <c r="AO320" s="15" t="n">
        <v>0.7131944444444445</v>
      </c>
      <c r="AP320" s="15" t="n">
        <v>0.7118055555555556</v>
      </c>
      <c r="AQ320" s="15" t="n">
        <v>0.7201388888888889</v>
      </c>
      <c r="AR320" s="15" t="n">
        <v>0.7208333333333333</v>
      </c>
      <c r="AS320" s="15" t="n">
        <v>0.7229166666666667</v>
      </c>
      <c r="AT320" s="15" t="n">
        <v>0.7201388888888889</v>
      </c>
      <c r="AU320" s="15" t="n">
        <v>0.7173611111111111</v>
      </c>
      <c r="AV320" s="15" t="n">
        <v>0.7194444444444444</v>
      </c>
      <c r="AW320" s="15" t="n">
        <v>0.7222222222222222</v>
      </c>
      <c r="AX320" s="15" t="n">
        <v>0.7368055555555556</v>
      </c>
    </row>
    <row r="321">
      <c r="A321" s="14" t="n">
        <v>46340</v>
      </c>
      <c r="B321" s="15" t="n">
        <v>0.675</v>
      </c>
      <c r="C321" s="15" t="n">
        <v>0.6631944444444444</v>
      </c>
      <c r="D321" s="15" t="n">
        <v>0.6805555555555556</v>
      </c>
      <c r="E321" s="15" t="n">
        <v>0.68125</v>
      </c>
      <c r="F321" s="15" t="n">
        <v>0.6840277777777778</v>
      </c>
      <c r="G321" s="15" t="n">
        <v>0.6840277777777778</v>
      </c>
      <c r="H321" s="15" t="n">
        <v>0.6854166666666667</v>
      </c>
      <c r="I321" s="15" t="n">
        <v>0.6861111111111111</v>
      </c>
      <c r="J321" s="15" t="n">
        <v>0.6881944444444444</v>
      </c>
      <c r="K321" s="15" t="n">
        <v>0.6895833333333333</v>
      </c>
      <c r="L321" s="15" t="n">
        <v>0.6916666666666667</v>
      </c>
      <c r="M321" s="15" t="n">
        <v>0.6909722222222222</v>
      </c>
      <c r="N321" s="15" t="n">
        <v>0.6902777777777778</v>
      </c>
      <c r="O321" s="15" t="n">
        <v>0.6909722222222222</v>
      </c>
      <c r="P321" s="15" t="n">
        <v>0.6951388888888889</v>
      </c>
      <c r="Q321" s="15" t="n">
        <v>0.6916666666666667</v>
      </c>
      <c r="R321" s="15" t="n">
        <v>0.6895833333333333</v>
      </c>
      <c r="S321" s="15" t="n">
        <v>0.6965277777777777</v>
      </c>
      <c r="T321" s="15" t="n">
        <v>0.6986111111111111</v>
      </c>
      <c r="U321" s="15" t="n">
        <v>0.7006944444444444</v>
      </c>
      <c r="V321" s="15" t="n">
        <v>0.6944444444444444</v>
      </c>
      <c r="W321" s="15" t="n">
        <v>0.69375</v>
      </c>
      <c r="X321" s="15" t="n">
        <v>0.7</v>
      </c>
      <c r="Y321" s="15" t="n">
        <v>0.6958333333333333</v>
      </c>
      <c r="Z321" s="15" t="n">
        <v>0.6993055555555555</v>
      </c>
      <c r="AA321" s="15" t="n">
        <v>0.7013888888888888</v>
      </c>
      <c r="AB321" s="15" t="n">
        <v>0.7027777777777777</v>
      </c>
      <c r="AC321" s="15" t="n">
        <v>0.7027777777777777</v>
      </c>
      <c r="AD321" s="15" t="n">
        <v>0.7041666666666667</v>
      </c>
      <c r="AE321" s="15" t="n">
        <v>0.7048611111111112</v>
      </c>
      <c r="AF321" s="15" t="n">
        <v>0.7034722222222223</v>
      </c>
      <c r="AG321" s="15" t="n">
        <v>0.7055555555555556</v>
      </c>
      <c r="AH321" s="15" t="n">
        <v>0.7069444444444445</v>
      </c>
      <c r="AI321" s="15" t="n">
        <v>0.7097222222222223</v>
      </c>
      <c r="AJ321" s="15" t="n">
        <v>0.7083333333333334</v>
      </c>
      <c r="AK321" s="15" t="n">
        <v>0.7131944444444445</v>
      </c>
      <c r="AL321" s="15" t="n">
        <v>0.7159722222222222</v>
      </c>
      <c r="AM321" s="15" t="n">
        <v>0.7076388888888889</v>
      </c>
      <c r="AN321" s="15" t="n">
        <v>0.7090277777777778</v>
      </c>
      <c r="AO321" s="15" t="n">
        <v>0.7131944444444445</v>
      </c>
      <c r="AP321" s="15" t="n">
        <v>0.7111111111111111</v>
      </c>
      <c r="AQ321" s="15" t="n">
        <v>0.7201388888888889</v>
      </c>
      <c r="AR321" s="15" t="n">
        <v>0.7208333333333333</v>
      </c>
      <c r="AS321" s="15" t="n">
        <v>0.7222222222222222</v>
      </c>
      <c r="AT321" s="15" t="n">
        <v>0.7201388888888889</v>
      </c>
      <c r="AU321" s="15" t="n">
        <v>0.7166666666666667</v>
      </c>
      <c r="AV321" s="15" t="n">
        <v>0.7194444444444444</v>
      </c>
      <c r="AW321" s="15" t="n">
        <v>0.7222222222222222</v>
      </c>
      <c r="AX321" s="15" t="n">
        <v>0.7361111111111112</v>
      </c>
    </row>
    <row r="322">
      <c r="A322" s="14" t="n">
        <v>46341</v>
      </c>
      <c r="B322" s="15" t="n">
        <v>0.6743055555555556</v>
      </c>
      <c r="C322" s="15" t="n">
        <v>0.6625</v>
      </c>
      <c r="D322" s="15" t="n">
        <v>0.6798611111111111</v>
      </c>
      <c r="E322" s="15" t="n">
        <v>0.6805555555555556</v>
      </c>
      <c r="F322" s="15" t="n">
        <v>0.6840277777777778</v>
      </c>
      <c r="G322" s="15" t="n">
        <v>0.6833333333333333</v>
      </c>
      <c r="H322" s="15" t="n">
        <v>0.6854166666666667</v>
      </c>
      <c r="I322" s="15" t="n">
        <v>0.6854166666666667</v>
      </c>
      <c r="J322" s="15" t="n">
        <v>0.6875</v>
      </c>
      <c r="K322" s="15" t="n">
        <v>0.6888888888888889</v>
      </c>
      <c r="L322" s="15" t="n">
        <v>0.6916666666666667</v>
      </c>
      <c r="M322" s="15" t="n">
        <v>0.6909722222222222</v>
      </c>
      <c r="N322" s="15" t="n">
        <v>0.6895833333333333</v>
      </c>
      <c r="O322" s="15" t="n">
        <v>0.6909722222222222</v>
      </c>
      <c r="P322" s="15" t="n">
        <v>0.6944444444444444</v>
      </c>
      <c r="Q322" s="15" t="n">
        <v>0.6909722222222222</v>
      </c>
      <c r="R322" s="15" t="n">
        <v>0.6895833333333333</v>
      </c>
      <c r="S322" s="15" t="n">
        <v>0.6965277777777777</v>
      </c>
      <c r="T322" s="15" t="n">
        <v>0.6979166666666666</v>
      </c>
      <c r="U322" s="15" t="n">
        <v>0.7</v>
      </c>
      <c r="V322" s="15" t="n">
        <v>0.69375</v>
      </c>
      <c r="W322" s="15" t="n">
        <v>0.69375</v>
      </c>
      <c r="X322" s="15" t="n">
        <v>0.6993055555555555</v>
      </c>
      <c r="Y322" s="15" t="n">
        <v>0.6951388888888889</v>
      </c>
      <c r="Z322" s="15" t="n">
        <v>0.6993055555555555</v>
      </c>
      <c r="AA322" s="15" t="n">
        <v>0.7006944444444444</v>
      </c>
      <c r="AB322" s="15" t="n">
        <v>0.7020833333333333</v>
      </c>
      <c r="AC322" s="15" t="n">
        <v>0.7027777777777777</v>
      </c>
      <c r="AD322" s="15" t="n">
        <v>0.7041666666666667</v>
      </c>
      <c r="AE322" s="15" t="n">
        <v>0.7048611111111112</v>
      </c>
      <c r="AF322" s="15" t="n">
        <v>0.7027777777777777</v>
      </c>
      <c r="AG322" s="15" t="n">
        <v>0.7055555555555556</v>
      </c>
      <c r="AH322" s="15" t="n">
        <v>0.70625</v>
      </c>
      <c r="AI322" s="15" t="n">
        <v>0.7097222222222223</v>
      </c>
      <c r="AJ322" s="15" t="n">
        <v>0.7083333333333334</v>
      </c>
      <c r="AK322" s="15" t="n">
        <v>0.7125</v>
      </c>
      <c r="AL322" s="15" t="n">
        <v>0.7159722222222222</v>
      </c>
      <c r="AM322" s="15" t="n">
        <v>0.7069444444444445</v>
      </c>
      <c r="AN322" s="15" t="n">
        <v>0.7083333333333334</v>
      </c>
      <c r="AO322" s="15" t="n">
        <v>0.7125</v>
      </c>
      <c r="AP322" s="15" t="n">
        <v>0.7111111111111111</v>
      </c>
      <c r="AQ322" s="15" t="n">
        <v>0.7194444444444444</v>
      </c>
      <c r="AR322" s="15" t="n">
        <v>0.7201388888888889</v>
      </c>
      <c r="AS322" s="15" t="n">
        <v>0.7222222222222222</v>
      </c>
      <c r="AT322" s="15" t="n">
        <v>0.7194444444444444</v>
      </c>
      <c r="AU322" s="15" t="n">
        <v>0.7166666666666667</v>
      </c>
      <c r="AV322" s="15" t="n">
        <v>0.71875</v>
      </c>
      <c r="AW322" s="15" t="n">
        <v>0.7215277777777778</v>
      </c>
      <c r="AX322" s="15" t="n">
        <v>0.7361111111111112</v>
      </c>
    </row>
    <row r="323">
      <c r="A323" s="14" t="n">
        <v>46342</v>
      </c>
      <c r="B323" s="15" t="n">
        <v>0.6736111111111112</v>
      </c>
      <c r="C323" s="15" t="n">
        <v>0.6618055555555555</v>
      </c>
      <c r="D323" s="15" t="n">
        <v>0.6798611111111111</v>
      </c>
      <c r="E323" s="15" t="n">
        <v>0.6798611111111111</v>
      </c>
      <c r="F323" s="15" t="n">
        <v>0.6833333333333333</v>
      </c>
      <c r="G323" s="15" t="n">
        <v>0.6833333333333333</v>
      </c>
      <c r="H323" s="15" t="n">
        <v>0.6847222222222222</v>
      </c>
      <c r="I323" s="15" t="n">
        <v>0.6854166666666667</v>
      </c>
      <c r="J323" s="15" t="n">
        <v>0.6868055555555556</v>
      </c>
      <c r="K323" s="15" t="n">
        <v>0.6881944444444444</v>
      </c>
      <c r="L323" s="15" t="n">
        <v>0.6909722222222222</v>
      </c>
      <c r="M323" s="15" t="n">
        <v>0.6902777777777778</v>
      </c>
      <c r="N323" s="15" t="n">
        <v>0.6895833333333333</v>
      </c>
      <c r="O323" s="15" t="n">
        <v>0.6902777777777778</v>
      </c>
      <c r="P323" s="15" t="n">
        <v>0.6944444444444444</v>
      </c>
      <c r="Q323" s="15" t="n">
        <v>0.6909722222222222</v>
      </c>
      <c r="R323" s="15" t="n">
        <v>0.6888888888888889</v>
      </c>
      <c r="S323" s="15" t="n">
        <v>0.6958333333333333</v>
      </c>
      <c r="T323" s="15" t="n">
        <v>0.6972222222222222</v>
      </c>
      <c r="U323" s="15" t="n">
        <v>0.6993055555555555</v>
      </c>
      <c r="V323" s="15" t="n">
        <v>0.69375</v>
      </c>
      <c r="W323" s="15" t="n">
        <v>0.6930555555555555</v>
      </c>
      <c r="X323" s="15" t="n">
        <v>0.6986111111111111</v>
      </c>
      <c r="Y323" s="15" t="n">
        <v>0.6951388888888889</v>
      </c>
      <c r="Z323" s="15" t="n">
        <v>0.6986111111111111</v>
      </c>
      <c r="AA323" s="15" t="n">
        <v>0.7006944444444444</v>
      </c>
      <c r="AB323" s="15" t="n">
        <v>0.7020833333333333</v>
      </c>
      <c r="AC323" s="15" t="n">
        <v>0.7020833333333333</v>
      </c>
      <c r="AD323" s="15" t="n">
        <v>0.7034722222222223</v>
      </c>
      <c r="AE323" s="15" t="n">
        <v>0.7041666666666667</v>
      </c>
      <c r="AF323" s="15" t="n">
        <v>0.7027777777777777</v>
      </c>
      <c r="AG323" s="15" t="n">
        <v>0.7048611111111112</v>
      </c>
      <c r="AH323" s="15" t="n">
        <v>0.7055555555555556</v>
      </c>
      <c r="AI323" s="15" t="n">
        <v>0.7090277777777778</v>
      </c>
      <c r="AJ323" s="15" t="n">
        <v>0.7076388888888889</v>
      </c>
      <c r="AK323" s="15" t="n">
        <v>0.7125</v>
      </c>
      <c r="AL323" s="15" t="n">
        <v>0.7152777777777778</v>
      </c>
      <c r="AM323" s="15" t="n">
        <v>0.7069444444444445</v>
      </c>
      <c r="AN323" s="15" t="n">
        <v>0.7076388888888889</v>
      </c>
      <c r="AO323" s="15" t="n">
        <v>0.7118055555555556</v>
      </c>
      <c r="AP323" s="15" t="n">
        <v>0.7104166666666667</v>
      </c>
      <c r="AQ323" s="15" t="n">
        <v>0.71875</v>
      </c>
      <c r="AR323" s="15" t="n">
        <v>0.7194444444444444</v>
      </c>
      <c r="AS323" s="15" t="n">
        <v>0.7215277777777778</v>
      </c>
      <c r="AT323" s="15" t="n">
        <v>0.7194444444444444</v>
      </c>
      <c r="AU323" s="15" t="n">
        <v>0.7159722222222222</v>
      </c>
      <c r="AV323" s="15" t="n">
        <v>0.71875</v>
      </c>
      <c r="AW323" s="15" t="n">
        <v>0.7215277777777778</v>
      </c>
      <c r="AX323" s="15" t="n">
        <v>0.7361111111111112</v>
      </c>
    </row>
    <row r="324">
      <c r="A324" s="14" t="n">
        <v>46343</v>
      </c>
      <c r="B324" s="15" t="n">
        <v>0.6736111111111112</v>
      </c>
      <c r="C324" s="15" t="n">
        <v>0.6611111111111111</v>
      </c>
      <c r="D324" s="15" t="n">
        <v>0.6791666666666667</v>
      </c>
      <c r="E324" s="15" t="n">
        <v>0.6798611111111111</v>
      </c>
      <c r="F324" s="15" t="n">
        <v>0.6826388888888889</v>
      </c>
      <c r="G324" s="15" t="n">
        <v>0.6826388888888889</v>
      </c>
      <c r="H324" s="15" t="n">
        <v>0.6840277777777778</v>
      </c>
      <c r="I324" s="15" t="n">
        <v>0.6847222222222222</v>
      </c>
      <c r="J324" s="15" t="n">
        <v>0.6868055555555556</v>
      </c>
      <c r="K324" s="15" t="n">
        <v>0.6881944444444444</v>
      </c>
      <c r="L324" s="15" t="n">
        <v>0.6902777777777778</v>
      </c>
      <c r="M324" s="15" t="n">
        <v>0.6895833333333333</v>
      </c>
      <c r="N324" s="15" t="n">
        <v>0.6888888888888889</v>
      </c>
      <c r="O324" s="15" t="n">
        <v>0.6895833333333333</v>
      </c>
      <c r="P324" s="15" t="n">
        <v>0.6944444444444444</v>
      </c>
      <c r="Q324" s="15" t="n">
        <v>0.6902777777777778</v>
      </c>
      <c r="R324" s="15" t="n">
        <v>0.6881944444444444</v>
      </c>
      <c r="S324" s="15" t="n">
        <v>0.6951388888888889</v>
      </c>
      <c r="T324" s="15" t="n">
        <v>0.6972222222222222</v>
      </c>
      <c r="U324" s="15" t="n">
        <v>0.6993055555555555</v>
      </c>
      <c r="V324" s="15" t="n">
        <v>0.6930555555555555</v>
      </c>
      <c r="W324" s="15" t="n">
        <v>0.6923611111111111</v>
      </c>
      <c r="X324" s="15" t="n">
        <v>0.6986111111111111</v>
      </c>
      <c r="Y324" s="15" t="n">
        <v>0.6944444444444444</v>
      </c>
      <c r="Z324" s="15" t="n">
        <v>0.6986111111111111</v>
      </c>
      <c r="AA324" s="15" t="n">
        <v>0.7</v>
      </c>
      <c r="AB324" s="15" t="n">
        <v>0.7013888888888888</v>
      </c>
      <c r="AC324" s="15" t="n">
        <v>0.7020833333333333</v>
      </c>
      <c r="AD324" s="15" t="n">
        <v>0.7027777777777777</v>
      </c>
      <c r="AE324" s="15" t="n">
        <v>0.7041666666666667</v>
      </c>
      <c r="AF324" s="15" t="n">
        <v>0.7020833333333333</v>
      </c>
      <c r="AG324" s="15" t="n">
        <v>0.7048611111111112</v>
      </c>
      <c r="AH324" s="15" t="n">
        <v>0.7055555555555556</v>
      </c>
      <c r="AI324" s="15" t="n">
        <v>0.7083333333333334</v>
      </c>
      <c r="AJ324" s="15" t="n">
        <v>0.7076388888888889</v>
      </c>
      <c r="AK324" s="15" t="n">
        <v>0.7118055555555556</v>
      </c>
      <c r="AL324" s="15" t="n">
        <v>0.7145833333333333</v>
      </c>
      <c r="AM324" s="15" t="n">
        <v>0.70625</v>
      </c>
      <c r="AN324" s="15" t="n">
        <v>0.7076388888888889</v>
      </c>
      <c r="AO324" s="15" t="n">
        <v>0.7118055555555556</v>
      </c>
      <c r="AP324" s="15" t="n">
        <v>0.7097222222222223</v>
      </c>
      <c r="AQ324" s="15" t="n">
        <v>0.71875</v>
      </c>
      <c r="AR324" s="15" t="n">
        <v>0.7194444444444444</v>
      </c>
      <c r="AS324" s="15" t="n">
        <v>0.7215277777777778</v>
      </c>
      <c r="AT324" s="15" t="n">
        <v>0.71875</v>
      </c>
      <c r="AU324" s="15" t="n">
        <v>0.7159722222222222</v>
      </c>
      <c r="AV324" s="15" t="n">
        <v>0.7180555555555556</v>
      </c>
      <c r="AW324" s="15" t="n">
        <v>0.7208333333333333</v>
      </c>
      <c r="AX324" s="15" t="n">
        <v>0.7354166666666667</v>
      </c>
    </row>
    <row r="325">
      <c r="A325" s="14" t="n">
        <v>46344</v>
      </c>
      <c r="B325" s="15" t="n">
        <v>0.6729166666666667</v>
      </c>
      <c r="C325" s="15" t="n">
        <v>0.6604166666666667</v>
      </c>
      <c r="D325" s="15" t="n">
        <v>0.6784722222222223</v>
      </c>
      <c r="E325" s="15" t="n">
        <v>0.6791666666666667</v>
      </c>
      <c r="F325" s="15" t="n">
        <v>0.6819444444444445</v>
      </c>
      <c r="G325" s="15" t="n">
        <v>0.6819444444444445</v>
      </c>
      <c r="H325" s="15" t="n">
        <v>0.6840277777777778</v>
      </c>
      <c r="I325" s="15" t="n">
        <v>0.6840277777777778</v>
      </c>
      <c r="J325" s="15" t="n">
        <v>0.6861111111111111</v>
      </c>
      <c r="K325" s="15" t="n">
        <v>0.6875</v>
      </c>
      <c r="L325" s="15" t="n">
        <v>0.6902777777777778</v>
      </c>
      <c r="M325" s="15" t="n">
        <v>0.6895833333333333</v>
      </c>
      <c r="N325" s="15" t="n">
        <v>0.6881944444444444</v>
      </c>
      <c r="O325" s="15" t="n">
        <v>0.6895833333333333</v>
      </c>
      <c r="P325" s="15" t="n">
        <v>0.69375</v>
      </c>
      <c r="Q325" s="15" t="n">
        <v>0.6902777777777778</v>
      </c>
      <c r="R325" s="15" t="n">
        <v>0.6881944444444444</v>
      </c>
      <c r="S325" s="15" t="n">
        <v>0.6951388888888889</v>
      </c>
      <c r="T325" s="15" t="n">
        <v>0.6965277777777777</v>
      </c>
      <c r="U325" s="15" t="n">
        <v>0.6986111111111111</v>
      </c>
      <c r="V325" s="15" t="n">
        <v>0.6923611111111111</v>
      </c>
      <c r="W325" s="15" t="n">
        <v>0.6923611111111111</v>
      </c>
      <c r="X325" s="15" t="n">
        <v>0.6979166666666666</v>
      </c>
      <c r="Y325" s="15" t="n">
        <v>0.6944444444444444</v>
      </c>
      <c r="Z325" s="15" t="n">
        <v>0.6979166666666666</v>
      </c>
      <c r="AA325" s="15" t="n">
        <v>0.7</v>
      </c>
      <c r="AB325" s="15" t="n">
        <v>0.7013888888888888</v>
      </c>
      <c r="AC325" s="15" t="n">
        <v>0.7013888888888888</v>
      </c>
      <c r="AD325" s="15" t="n">
        <v>0.7027777777777777</v>
      </c>
      <c r="AE325" s="15" t="n">
        <v>0.7034722222222223</v>
      </c>
      <c r="AF325" s="15" t="n">
        <v>0.7013888888888888</v>
      </c>
      <c r="AG325" s="15" t="n">
        <v>0.7041666666666667</v>
      </c>
      <c r="AH325" s="15" t="n">
        <v>0.7048611111111112</v>
      </c>
      <c r="AI325" s="15" t="n">
        <v>0.7083333333333334</v>
      </c>
      <c r="AJ325" s="15" t="n">
        <v>0.7069444444444445</v>
      </c>
      <c r="AK325" s="15" t="n">
        <v>0.7118055555555556</v>
      </c>
      <c r="AL325" s="15" t="n">
        <v>0.7145833333333333</v>
      </c>
      <c r="AM325" s="15" t="n">
        <v>0.70625</v>
      </c>
      <c r="AN325" s="15" t="n">
        <v>0.7069444444444445</v>
      </c>
      <c r="AO325" s="15" t="n">
        <v>0.7111111111111111</v>
      </c>
      <c r="AP325" s="15" t="n">
        <v>0.7097222222222223</v>
      </c>
      <c r="AQ325" s="15" t="n">
        <v>0.7180555555555556</v>
      </c>
      <c r="AR325" s="15" t="n">
        <v>0.71875</v>
      </c>
      <c r="AS325" s="15" t="n">
        <v>0.7208333333333333</v>
      </c>
      <c r="AT325" s="15" t="n">
        <v>0.71875</v>
      </c>
      <c r="AU325" s="15" t="n">
        <v>0.7152777777777778</v>
      </c>
      <c r="AV325" s="15" t="n">
        <v>0.7180555555555556</v>
      </c>
      <c r="AW325" s="15" t="n">
        <v>0.7208333333333333</v>
      </c>
      <c r="AX325" s="15" t="n">
        <v>0.7354166666666667</v>
      </c>
    </row>
    <row r="326">
      <c r="A326" s="14" t="n">
        <v>46345</v>
      </c>
      <c r="B326" s="15" t="n">
        <v>0.6722222222222223</v>
      </c>
      <c r="C326" s="15" t="n">
        <v>0.6597222222222222</v>
      </c>
      <c r="D326" s="15" t="n">
        <v>0.6777777777777778</v>
      </c>
      <c r="E326" s="15" t="n">
        <v>0.6784722222222223</v>
      </c>
      <c r="F326" s="15" t="n">
        <v>0.6819444444444445</v>
      </c>
      <c r="G326" s="15" t="n">
        <v>0.68125</v>
      </c>
      <c r="H326" s="15" t="n">
        <v>0.6833333333333333</v>
      </c>
      <c r="I326" s="15" t="n">
        <v>0.6840277777777778</v>
      </c>
      <c r="J326" s="15" t="n">
        <v>0.6861111111111111</v>
      </c>
      <c r="K326" s="15" t="n">
        <v>0.6875</v>
      </c>
      <c r="L326" s="15" t="n">
        <v>0.6895833333333333</v>
      </c>
      <c r="M326" s="15" t="n">
        <v>0.6888888888888889</v>
      </c>
      <c r="N326" s="15" t="n">
        <v>0.6881944444444444</v>
      </c>
      <c r="O326" s="15" t="n">
        <v>0.6888888888888889</v>
      </c>
      <c r="P326" s="15" t="n">
        <v>0.69375</v>
      </c>
      <c r="Q326" s="15" t="n">
        <v>0.6895833333333333</v>
      </c>
      <c r="R326" s="15" t="n">
        <v>0.6875</v>
      </c>
      <c r="S326" s="15" t="n">
        <v>0.6944444444444444</v>
      </c>
      <c r="T326" s="15" t="n">
        <v>0.6965277777777777</v>
      </c>
      <c r="U326" s="15" t="n">
        <v>0.6979166666666666</v>
      </c>
      <c r="V326" s="15" t="n">
        <v>0.6923611111111111</v>
      </c>
      <c r="W326" s="15" t="n">
        <v>0.6916666666666667</v>
      </c>
      <c r="X326" s="15" t="n">
        <v>0.6979166666666666</v>
      </c>
      <c r="Y326" s="15" t="n">
        <v>0.69375</v>
      </c>
      <c r="Z326" s="15" t="n">
        <v>0.6979166666666666</v>
      </c>
      <c r="AA326" s="15" t="n">
        <v>0.6993055555555555</v>
      </c>
      <c r="AB326" s="15" t="n">
        <v>0.7006944444444444</v>
      </c>
      <c r="AC326" s="15" t="n">
        <v>0.7006944444444444</v>
      </c>
      <c r="AD326" s="15" t="n">
        <v>0.7020833333333333</v>
      </c>
      <c r="AE326" s="15" t="n">
        <v>0.7027777777777777</v>
      </c>
      <c r="AF326" s="15" t="n">
        <v>0.7013888888888888</v>
      </c>
      <c r="AG326" s="15" t="n">
        <v>0.7034722222222223</v>
      </c>
      <c r="AH326" s="15" t="n">
        <v>0.7048611111111112</v>
      </c>
      <c r="AI326" s="15" t="n">
        <v>0.7076388888888889</v>
      </c>
      <c r="AJ326" s="15" t="n">
        <v>0.70625</v>
      </c>
      <c r="AK326" s="15" t="n">
        <v>0.7111111111111111</v>
      </c>
      <c r="AL326" s="15" t="n">
        <v>0.7138888888888889</v>
      </c>
      <c r="AM326" s="15" t="n">
        <v>0.7055555555555556</v>
      </c>
      <c r="AN326" s="15" t="n">
        <v>0.7069444444444445</v>
      </c>
      <c r="AO326" s="15" t="n">
        <v>0.7111111111111111</v>
      </c>
      <c r="AP326" s="15" t="n">
        <v>0.7090277777777778</v>
      </c>
      <c r="AQ326" s="15" t="n">
        <v>0.7180555555555556</v>
      </c>
      <c r="AR326" s="15" t="n">
        <v>0.71875</v>
      </c>
      <c r="AS326" s="15" t="n">
        <v>0.7208333333333333</v>
      </c>
      <c r="AT326" s="15" t="n">
        <v>0.7180555555555556</v>
      </c>
      <c r="AU326" s="15" t="n">
        <v>0.7152777777777778</v>
      </c>
      <c r="AV326" s="15" t="n">
        <v>0.7173611111111111</v>
      </c>
      <c r="AW326" s="15" t="n">
        <v>0.7201388888888889</v>
      </c>
      <c r="AX326" s="15" t="n">
        <v>0.7354166666666667</v>
      </c>
    </row>
    <row r="327">
      <c r="A327" s="14" t="n">
        <v>46346</v>
      </c>
      <c r="B327" s="15" t="n">
        <v>0.6715277777777777</v>
      </c>
      <c r="C327" s="15" t="n">
        <v>0.6597222222222222</v>
      </c>
      <c r="D327" s="15" t="n">
        <v>0.6777777777777778</v>
      </c>
      <c r="E327" s="15" t="n">
        <v>0.6784722222222223</v>
      </c>
      <c r="F327" s="15" t="n">
        <v>0.68125</v>
      </c>
      <c r="G327" s="15" t="n">
        <v>0.68125</v>
      </c>
      <c r="H327" s="15" t="n">
        <v>0.6826388888888889</v>
      </c>
      <c r="I327" s="15" t="n">
        <v>0.6833333333333333</v>
      </c>
      <c r="J327" s="15" t="n">
        <v>0.6854166666666667</v>
      </c>
      <c r="K327" s="15" t="n">
        <v>0.6868055555555556</v>
      </c>
      <c r="L327" s="15" t="n">
        <v>0.6895833333333333</v>
      </c>
      <c r="M327" s="15" t="n">
        <v>0.6888888888888889</v>
      </c>
      <c r="N327" s="15" t="n">
        <v>0.6875</v>
      </c>
      <c r="O327" s="15" t="n">
        <v>0.6888888888888889</v>
      </c>
      <c r="P327" s="15" t="n">
        <v>0.69375</v>
      </c>
      <c r="Q327" s="15" t="n">
        <v>0.6888888888888889</v>
      </c>
      <c r="R327" s="15" t="n">
        <v>0.6868055555555556</v>
      </c>
      <c r="S327" s="15" t="n">
        <v>0.69375</v>
      </c>
      <c r="T327" s="15" t="n">
        <v>0.6958333333333333</v>
      </c>
      <c r="U327" s="15" t="n">
        <v>0.6979166666666666</v>
      </c>
      <c r="V327" s="15" t="n">
        <v>0.6916666666666667</v>
      </c>
      <c r="W327" s="15" t="n">
        <v>0.6916666666666667</v>
      </c>
      <c r="X327" s="15" t="n">
        <v>0.6972222222222222</v>
      </c>
      <c r="Y327" s="15" t="n">
        <v>0.69375</v>
      </c>
      <c r="Z327" s="15" t="n">
        <v>0.6972222222222222</v>
      </c>
      <c r="AA327" s="15" t="n">
        <v>0.6993055555555555</v>
      </c>
      <c r="AB327" s="15" t="n">
        <v>0.7006944444444444</v>
      </c>
      <c r="AC327" s="15" t="n">
        <v>0.7006944444444444</v>
      </c>
      <c r="AD327" s="15" t="n">
        <v>0.7020833333333333</v>
      </c>
      <c r="AE327" s="15" t="n">
        <v>0.7027777777777777</v>
      </c>
      <c r="AF327" s="15" t="n">
        <v>0.7006944444444444</v>
      </c>
      <c r="AG327" s="15" t="n">
        <v>0.7034722222222223</v>
      </c>
      <c r="AH327" s="15" t="n">
        <v>0.7041666666666667</v>
      </c>
      <c r="AI327" s="15" t="n">
        <v>0.7076388888888889</v>
      </c>
      <c r="AJ327" s="15" t="n">
        <v>0.70625</v>
      </c>
      <c r="AK327" s="15" t="n">
        <v>0.7111111111111111</v>
      </c>
      <c r="AL327" s="15" t="n">
        <v>0.7138888888888889</v>
      </c>
      <c r="AM327" s="15" t="n">
        <v>0.7055555555555556</v>
      </c>
      <c r="AN327" s="15" t="n">
        <v>0.70625</v>
      </c>
      <c r="AO327" s="15" t="n">
        <v>0.7104166666666667</v>
      </c>
      <c r="AP327" s="15" t="n">
        <v>0.7090277777777778</v>
      </c>
      <c r="AQ327" s="15" t="n">
        <v>0.7173611111111111</v>
      </c>
      <c r="AR327" s="15" t="n">
        <v>0.7180555555555556</v>
      </c>
      <c r="AS327" s="15" t="n">
        <v>0.7201388888888889</v>
      </c>
      <c r="AT327" s="15" t="n">
        <v>0.7180555555555556</v>
      </c>
      <c r="AU327" s="15" t="n">
        <v>0.7145833333333333</v>
      </c>
      <c r="AV327" s="15" t="n">
        <v>0.7173611111111111</v>
      </c>
      <c r="AW327" s="15" t="n">
        <v>0.7201388888888889</v>
      </c>
      <c r="AX327" s="15" t="n">
        <v>0.7347222222222223</v>
      </c>
    </row>
    <row r="328">
      <c r="A328" s="14" t="n">
        <v>46347</v>
      </c>
      <c r="B328" s="15" t="n">
        <v>0.6708333333333333</v>
      </c>
      <c r="C328" s="15" t="n">
        <v>0.6590277777777778</v>
      </c>
      <c r="D328" s="15" t="n">
        <v>0.6770833333333334</v>
      </c>
      <c r="E328" s="15" t="n">
        <v>0.6777777777777778</v>
      </c>
      <c r="F328" s="15" t="n">
        <v>0.68125</v>
      </c>
      <c r="G328" s="15" t="n">
        <v>0.6805555555555556</v>
      </c>
      <c r="H328" s="15" t="n">
        <v>0.6826388888888889</v>
      </c>
      <c r="I328" s="15" t="n">
        <v>0.6826388888888889</v>
      </c>
      <c r="J328" s="15" t="n">
        <v>0.6854166666666667</v>
      </c>
      <c r="K328" s="15" t="n">
        <v>0.6868055555555556</v>
      </c>
      <c r="L328" s="15" t="n">
        <v>0.6888888888888889</v>
      </c>
      <c r="M328" s="15" t="n">
        <v>0.6881944444444444</v>
      </c>
      <c r="N328" s="15" t="n">
        <v>0.6875</v>
      </c>
      <c r="O328" s="15" t="n">
        <v>0.6881944444444444</v>
      </c>
      <c r="P328" s="15" t="n">
        <v>0.6930555555555555</v>
      </c>
      <c r="Q328" s="15" t="n">
        <v>0.6888888888888889</v>
      </c>
      <c r="R328" s="15" t="n">
        <v>0.6868055555555556</v>
      </c>
      <c r="S328" s="15" t="n">
        <v>0.69375</v>
      </c>
      <c r="T328" s="15" t="n">
        <v>0.6951388888888889</v>
      </c>
      <c r="U328" s="15" t="n">
        <v>0.6972222222222222</v>
      </c>
      <c r="V328" s="15" t="n">
        <v>0.6916666666666667</v>
      </c>
      <c r="W328" s="15" t="n">
        <v>0.6909722222222222</v>
      </c>
      <c r="X328" s="15" t="n">
        <v>0.6972222222222222</v>
      </c>
      <c r="Y328" s="15" t="n">
        <v>0.6930555555555555</v>
      </c>
      <c r="Z328" s="15" t="n">
        <v>0.6972222222222222</v>
      </c>
      <c r="AA328" s="15" t="n">
        <v>0.6986111111111111</v>
      </c>
      <c r="AB328" s="15" t="n">
        <v>0.7</v>
      </c>
      <c r="AC328" s="15" t="n">
        <v>0.7006944444444444</v>
      </c>
      <c r="AD328" s="15" t="n">
        <v>0.7013888888888888</v>
      </c>
      <c r="AE328" s="15" t="n">
        <v>0.7020833333333333</v>
      </c>
      <c r="AF328" s="15" t="n">
        <v>0.7006944444444444</v>
      </c>
      <c r="AG328" s="15" t="n">
        <v>0.7034722222222223</v>
      </c>
      <c r="AH328" s="15" t="n">
        <v>0.7041666666666667</v>
      </c>
      <c r="AI328" s="15" t="n">
        <v>0.7069444444444445</v>
      </c>
      <c r="AJ328" s="15" t="n">
        <v>0.70625</v>
      </c>
      <c r="AK328" s="15" t="n">
        <v>0.7104166666666667</v>
      </c>
      <c r="AL328" s="15" t="n">
        <v>0.7131944444444445</v>
      </c>
      <c r="AM328" s="15" t="n">
        <v>0.7048611111111112</v>
      </c>
      <c r="AN328" s="15" t="n">
        <v>0.70625</v>
      </c>
      <c r="AO328" s="15" t="n">
        <v>0.7104166666666667</v>
      </c>
      <c r="AP328" s="15" t="n">
        <v>0.7083333333333334</v>
      </c>
      <c r="AQ328" s="15" t="n">
        <v>0.7173611111111111</v>
      </c>
      <c r="AR328" s="15" t="n">
        <v>0.7180555555555556</v>
      </c>
      <c r="AS328" s="15" t="n">
        <v>0.7201388888888889</v>
      </c>
      <c r="AT328" s="15" t="n">
        <v>0.7173611111111111</v>
      </c>
      <c r="AU328" s="15" t="n">
        <v>0.7145833333333333</v>
      </c>
      <c r="AV328" s="15" t="n">
        <v>0.7166666666666667</v>
      </c>
      <c r="AW328" s="15" t="n">
        <v>0.7194444444444444</v>
      </c>
      <c r="AX328" s="15" t="n">
        <v>0.7347222222222223</v>
      </c>
    </row>
    <row r="329">
      <c r="A329" s="14" t="n">
        <v>46348</v>
      </c>
      <c r="B329" s="15" t="n">
        <v>0.6708333333333333</v>
      </c>
      <c r="C329" s="15" t="n">
        <v>0.6583333333333333</v>
      </c>
      <c r="D329" s="15" t="n">
        <v>0.6763888888888889</v>
      </c>
      <c r="E329" s="15" t="n">
        <v>0.6770833333333334</v>
      </c>
      <c r="F329" s="15" t="n">
        <v>0.6805555555555556</v>
      </c>
      <c r="G329" s="15" t="n">
        <v>0.6805555555555556</v>
      </c>
      <c r="H329" s="15" t="n">
        <v>0.6819444444444445</v>
      </c>
      <c r="I329" s="15" t="n">
        <v>0.6826388888888889</v>
      </c>
      <c r="J329" s="15" t="n">
        <v>0.6847222222222222</v>
      </c>
      <c r="K329" s="15" t="n">
        <v>0.6861111111111111</v>
      </c>
      <c r="L329" s="15" t="n">
        <v>0.6888888888888889</v>
      </c>
      <c r="M329" s="15" t="n">
        <v>0.6881944444444444</v>
      </c>
      <c r="N329" s="15" t="n">
        <v>0.6868055555555556</v>
      </c>
      <c r="O329" s="15" t="n">
        <v>0.6881944444444444</v>
      </c>
      <c r="P329" s="15" t="n">
        <v>0.6930555555555555</v>
      </c>
      <c r="Q329" s="15" t="n">
        <v>0.6888888888888889</v>
      </c>
      <c r="R329" s="15" t="n">
        <v>0.6861111111111111</v>
      </c>
      <c r="S329" s="15" t="n">
        <v>0.6930555555555555</v>
      </c>
      <c r="T329" s="15" t="n">
        <v>0.6951388888888889</v>
      </c>
      <c r="U329" s="15" t="n">
        <v>0.6972222222222222</v>
      </c>
      <c r="V329" s="15" t="n">
        <v>0.6909722222222222</v>
      </c>
      <c r="W329" s="15" t="n">
        <v>0.6909722222222222</v>
      </c>
      <c r="X329" s="15" t="n">
        <v>0.6965277777777777</v>
      </c>
      <c r="Y329" s="15" t="n">
        <v>0.6930555555555555</v>
      </c>
      <c r="Z329" s="15" t="n">
        <v>0.6965277777777777</v>
      </c>
      <c r="AA329" s="15" t="n">
        <v>0.6986111111111111</v>
      </c>
      <c r="AB329" s="15" t="n">
        <v>0.7</v>
      </c>
      <c r="AC329" s="15" t="n">
        <v>0.7</v>
      </c>
      <c r="AD329" s="15" t="n">
        <v>0.7013888888888888</v>
      </c>
      <c r="AE329" s="15" t="n">
        <v>0.7020833333333333</v>
      </c>
      <c r="AF329" s="15" t="n">
        <v>0.7</v>
      </c>
      <c r="AG329" s="15" t="n">
        <v>0.7027777777777777</v>
      </c>
      <c r="AH329" s="15" t="n">
        <v>0.7034722222222223</v>
      </c>
      <c r="AI329" s="15" t="n">
        <v>0.7069444444444445</v>
      </c>
      <c r="AJ329" s="15" t="n">
        <v>0.7055555555555556</v>
      </c>
      <c r="AK329" s="15" t="n">
        <v>0.7104166666666667</v>
      </c>
      <c r="AL329" s="15" t="n">
        <v>0.7131944444444445</v>
      </c>
      <c r="AM329" s="15" t="n">
        <v>0.7048611111111112</v>
      </c>
      <c r="AN329" s="15" t="n">
        <v>0.7055555555555556</v>
      </c>
      <c r="AO329" s="15" t="n">
        <v>0.7104166666666667</v>
      </c>
      <c r="AP329" s="15" t="n">
        <v>0.7083333333333334</v>
      </c>
      <c r="AQ329" s="15" t="n">
        <v>0.7173611111111111</v>
      </c>
      <c r="AR329" s="15" t="n">
        <v>0.7180555555555556</v>
      </c>
      <c r="AS329" s="15" t="n">
        <v>0.7194444444444444</v>
      </c>
      <c r="AT329" s="15" t="n">
        <v>0.7173611111111111</v>
      </c>
      <c r="AU329" s="15" t="n">
        <v>0.7138888888888889</v>
      </c>
      <c r="AV329" s="15" t="n">
        <v>0.7166666666666667</v>
      </c>
      <c r="AW329" s="15" t="n">
        <v>0.7194444444444444</v>
      </c>
      <c r="AX329" s="15" t="n">
        <v>0.7347222222222223</v>
      </c>
    </row>
    <row r="330">
      <c r="A330" s="14" t="n">
        <v>46349</v>
      </c>
      <c r="B330" s="15" t="n">
        <v>0.6701388888888888</v>
      </c>
      <c r="C330" s="15" t="n">
        <v>0.6576388888888889</v>
      </c>
      <c r="D330" s="15" t="n">
        <v>0.6763888888888889</v>
      </c>
      <c r="E330" s="15" t="n">
        <v>0.6770833333333334</v>
      </c>
      <c r="F330" s="15" t="n">
        <v>0.6805555555555556</v>
      </c>
      <c r="G330" s="15" t="n">
        <v>0.6798611111111111</v>
      </c>
      <c r="H330" s="15" t="n">
        <v>0.6819444444444445</v>
      </c>
      <c r="I330" s="15" t="n">
        <v>0.6819444444444445</v>
      </c>
      <c r="J330" s="15" t="n">
        <v>0.6847222222222222</v>
      </c>
      <c r="K330" s="15" t="n">
        <v>0.6861111111111111</v>
      </c>
      <c r="L330" s="15" t="n">
        <v>0.6881944444444444</v>
      </c>
      <c r="M330" s="15" t="n">
        <v>0.6875</v>
      </c>
      <c r="N330" s="15" t="n">
        <v>0.6868055555555556</v>
      </c>
      <c r="O330" s="15" t="n">
        <v>0.6875</v>
      </c>
      <c r="P330" s="15" t="n">
        <v>0.6930555555555555</v>
      </c>
      <c r="Q330" s="15" t="n">
        <v>0.6881944444444444</v>
      </c>
      <c r="R330" s="15" t="n">
        <v>0.6861111111111111</v>
      </c>
      <c r="S330" s="15" t="n">
        <v>0.6930555555555555</v>
      </c>
      <c r="T330" s="15" t="n">
        <v>0.6951388888888889</v>
      </c>
      <c r="U330" s="15" t="n">
        <v>0.6965277777777777</v>
      </c>
      <c r="V330" s="15" t="n">
        <v>0.6909722222222222</v>
      </c>
      <c r="W330" s="15" t="n">
        <v>0.6902777777777778</v>
      </c>
      <c r="X330" s="15" t="n">
        <v>0.6965277777777777</v>
      </c>
      <c r="Y330" s="15" t="n">
        <v>0.6923611111111111</v>
      </c>
      <c r="Z330" s="15" t="n">
        <v>0.6965277777777777</v>
      </c>
      <c r="AA330" s="15" t="n">
        <v>0.6979166666666666</v>
      </c>
      <c r="AB330" s="15" t="n">
        <v>0.6993055555555555</v>
      </c>
      <c r="AC330" s="15" t="n">
        <v>0.7</v>
      </c>
      <c r="AD330" s="15" t="n">
        <v>0.7006944444444444</v>
      </c>
      <c r="AE330" s="15" t="n">
        <v>0.7020833333333333</v>
      </c>
      <c r="AF330" s="15" t="n">
        <v>0.7</v>
      </c>
      <c r="AG330" s="15" t="n">
        <v>0.7027777777777777</v>
      </c>
      <c r="AH330" s="15" t="n">
        <v>0.7034722222222223</v>
      </c>
      <c r="AI330" s="15" t="n">
        <v>0.70625</v>
      </c>
      <c r="AJ330" s="15" t="n">
        <v>0.7055555555555556</v>
      </c>
      <c r="AK330" s="15" t="n">
        <v>0.7097222222222223</v>
      </c>
      <c r="AL330" s="15" t="n">
        <v>0.7131944444444445</v>
      </c>
      <c r="AM330" s="15" t="n">
        <v>0.7048611111111112</v>
      </c>
      <c r="AN330" s="15" t="n">
        <v>0.7055555555555556</v>
      </c>
      <c r="AO330" s="15" t="n">
        <v>0.7097222222222223</v>
      </c>
      <c r="AP330" s="15" t="n">
        <v>0.7083333333333334</v>
      </c>
      <c r="AQ330" s="15" t="n">
        <v>0.7166666666666667</v>
      </c>
      <c r="AR330" s="15" t="n">
        <v>0.7173611111111111</v>
      </c>
      <c r="AS330" s="15" t="n">
        <v>0.7194444444444444</v>
      </c>
      <c r="AT330" s="15" t="n">
        <v>0.7173611111111111</v>
      </c>
      <c r="AU330" s="15" t="n">
        <v>0.7138888888888889</v>
      </c>
      <c r="AV330" s="15" t="n">
        <v>0.7166666666666667</v>
      </c>
      <c r="AW330" s="15" t="n">
        <v>0.7194444444444444</v>
      </c>
      <c r="AX330" s="15" t="n">
        <v>0.7347222222222223</v>
      </c>
    </row>
    <row r="331">
      <c r="A331" s="14" t="n">
        <v>46350</v>
      </c>
      <c r="B331" s="15" t="n">
        <v>0.6694444444444444</v>
      </c>
      <c r="C331" s="15" t="n">
        <v>0.6576388888888889</v>
      </c>
      <c r="D331" s="15" t="n">
        <v>0.6756944444444445</v>
      </c>
      <c r="E331" s="15" t="n">
        <v>0.6763888888888889</v>
      </c>
      <c r="F331" s="15" t="n">
        <v>0.6798611111111111</v>
      </c>
      <c r="G331" s="15" t="n">
        <v>0.6791666666666667</v>
      </c>
      <c r="H331" s="15" t="n">
        <v>0.68125</v>
      </c>
      <c r="I331" s="15" t="n">
        <v>0.6819444444444445</v>
      </c>
      <c r="J331" s="15" t="n">
        <v>0.6840277777777778</v>
      </c>
      <c r="K331" s="15" t="n">
        <v>0.6854166666666667</v>
      </c>
      <c r="L331" s="15" t="n">
        <v>0.6881944444444444</v>
      </c>
      <c r="M331" s="15" t="n">
        <v>0.6875</v>
      </c>
      <c r="N331" s="15" t="n">
        <v>0.6861111111111111</v>
      </c>
      <c r="O331" s="15" t="n">
        <v>0.6875</v>
      </c>
      <c r="P331" s="15" t="n">
        <v>0.6930555555555555</v>
      </c>
      <c r="Q331" s="15" t="n">
        <v>0.6881944444444444</v>
      </c>
      <c r="R331" s="15" t="n">
        <v>0.6854166666666667</v>
      </c>
      <c r="S331" s="15" t="n">
        <v>0.6930555555555555</v>
      </c>
      <c r="T331" s="15" t="n">
        <v>0.6944444444444444</v>
      </c>
      <c r="U331" s="15" t="n">
        <v>0.6965277777777777</v>
      </c>
      <c r="V331" s="15" t="n">
        <v>0.6909722222222222</v>
      </c>
      <c r="W331" s="15" t="n">
        <v>0.6902777777777778</v>
      </c>
      <c r="X331" s="15" t="n">
        <v>0.6958333333333333</v>
      </c>
      <c r="Y331" s="15" t="n">
        <v>0.6923611111111111</v>
      </c>
      <c r="Z331" s="15" t="n">
        <v>0.6958333333333333</v>
      </c>
      <c r="AA331" s="15" t="n">
        <v>0.6979166666666666</v>
      </c>
      <c r="AB331" s="15" t="n">
        <v>0.6993055555555555</v>
      </c>
      <c r="AC331" s="15" t="n">
        <v>0.6993055555555555</v>
      </c>
      <c r="AD331" s="15" t="n">
        <v>0.7006944444444444</v>
      </c>
      <c r="AE331" s="15" t="n">
        <v>0.7013888888888888</v>
      </c>
      <c r="AF331" s="15" t="n">
        <v>0.7</v>
      </c>
      <c r="AG331" s="15" t="n">
        <v>0.7020833333333333</v>
      </c>
      <c r="AH331" s="15" t="n">
        <v>0.7027777777777777</v>
      </c>
      <c r="AI331" s="15" t="n">
        <v>0.70625</v>
      </c>
      <c r="AJ331" s="15" t="n">
        <v>0.7048611111111112</v>
      </c>
      <c r="AK331" s="15" t="n">
        <v>0.7097222222222223</v>
      </c>
      <c r="AL331" s="15" t="n">
        <v>0.7125</v>
      </c>
      <c r="AM331" s="15" t="n">
        <v>0.7041666666666667</v>
      </c>
      <c r="AN331" s="15" t="n">
        <v>0.7055555555555556</v>
      </c>
      <c r="AO331" s="15" t="n">
        <v>0.7097222222222223</v>
      </c>
      <c r="AP331" s="15" t="n">
        <v>0.7076388888888889</v>
      </c>
      <c r="AQ331" s="15" t="n">
        <v>0.7166666666666667</v>
      </c>
      <c r="AR331" s="15" t="n">
        <v>0.7173611111111111</v>
      </c>
      <c r="AS331" s="15" t="n">
        <v>0.7194444444444444</v>
      </c>
      <c r="AT331" s="15" t="n">
        <v>0.7166666666666667</v>
      </c>
      <c r="AU331" s="15" t="n">
        <v>0.7138888888888889</v>
      </c>
      <c r="AV331" s="15" t="n">
        <v>0.7159722222222222</v>
      </c>
      <c r="AW331" s="15" t="n">
        <v>0.71875</v>
      </c>
      <c r="AX331" s="15" t="n">
        <v>0.7340277777777777</v>
      </c>
    </row>
    <row r="332">
      <c r="A332" s="14" t="n">
        <v>46351</v>
      </c>
      <c r="B332" s="15" t="n">
        <v>0.6694444444444444</v>
      </c>
      <c r="C332" s="15" t="n">
        <v>0.6569444444444444</v>
      </c>
      <c r="D332" s="15" t="n">
        <v>0.6756944444444445</v>
      </c>
      <c r="E332" s="15" t="n">
        <v>0.6763888888888889</v>
      </c>
      <c r="F332" s="15" t="n">
        <v>0.6798611111111111</v>
      </c>
      <c r="G332" s="15" t="n">
        <v>0.6791666666666667</v>
      </c>
      <c r="H332" s="15" t="n">
        <v>0.68125</v>
      </c>
      <c r="I332" s="15" t="n">
        <v>0.6819444444444445</v>
      </c>
      <c r="J332" s="15" t="n">
        <v>0.6840277777777778</v>
      </c>
      <c r="K332" s="15" t="n">
        <v>0.6854166666666667</v>
      </c>
      <c r="L332" s="15" t="n">
        <v>0.6875</v>
      </c>
      <c r="M332" s="15" t="n">
        <v>0.6868055555555556</v>
      </c>
      <c r="N332" s="15" t="n">
        <v>0.6861111111111111</v>
      </c>
      <c r="O332" s="15" t="n">
        <v>0.6868055555555556</v>
      </c>
      <c r="P332" s="15" t="n">
        <v>0.6930555555555555</v>
      </c>
      <c r="Q332" s="15" t="n">
        <v>0.6875</v>
      </c>
      <c r="R332" s="15" t="n">
        <v>0.6854166666666667</v>
      </c>
      <c r="S332" s="15" t="n">
        <v>0.6923611111111111</v>
      </c>
      <c r="T332" s="15" t="n">
        <v>0.6944444444444444</v>
      </c>
      <c r="U332" s="15" t="n">
        <v>0.6965277777777777</v>
      </c>
      <c r="V332" s="15" t="n">
        <v>0.6902777777777778</v>
      </c>
      <c r="W332" s="15" t="n">
        <v>0.6895833333333333</v>
      </c>
      <c r="X332" s="15" t="n">
        <v>0.6958333333333333</v>
      </c>
      <c r="Y332" s="15" t="n">
        <v>0.6916666666666667</v>
      </c>
      <c r="Z332" s="15" t="n">
        <v>0.6958333333333333</v>
      </c>
      <c r="AA332" s="15" t="n">
        <v>0.6972222222222222</v>
      </c>
      <c r="AB332" s="15" t="n">
        <v>0.6986111111111111</v>
      </c>
      <c r="AC332" s="15" t="n">
        <v>0.6993055555555555</v>
      </c>
      <c r="AD332" s="15" t="n">
        <v>0.7006944444444444</v>
      </c>
      <c r="AE332" s="15" t="n">
        <v>0.7013888888888888</v>
      </c>
      <c r="AF332" s="15" t="n">
        <v>0.6993055555555555</v>
      </c>
      <c r="AG332" s="15" t="n">
        <v>0.7020833333333333</v>
      </c>
      <c r="AH332" s="15" t="n">
        <v>0.7027777777777777</v>
      </c>
      <c r="AI332" s="15" t="n">
        <v>0.70625</v>
      </c>
      <c r="AJ332" s="15" t="n">
        <v>0.7048611111111112</v>
      </c>
      <c r="AK332" s="15" t="n">
        <v>0.7097222222222223</v>
      </c>
      <c r="AL332" s="15" t="n">
        <v>0.7125</v>
      </c>
      <c r="AM332" s="15" t="n">
        <v>0.7041666666666667</v>
      </c>
      <c r="AN332" s="15" t="n">
        <v>0.7048611111111112</v>
      </c>
      <c r="AO332" s="15" t="n">
        <v>0.7090277777777778</v>
      </c>
      <c r="AP332" s="15" t="n">
        <v>0.7076388888888889</v>
      </c>
      <c r="AQ332" s="15" t="n">
        <v>0.7166666666666667</v>
      </c>
      <c r="AR332" s="15" t="n">
        <v>0.7173611111111111</v>
      </c>
      <c r="AS332" s="15" t="n">
        <v>0.71875</v>
      </c>
      <c r="AT332" s="15" t="n">
        <v>0.7166666666666667</v>
      </c>
      <c r="AU332" s="15" t="n">
        <v>0.7131944444444445</v>
      </c>
      <c r="AV332" s="15" t="n">
        <v>0.7159722222222222</v>
      </c>
      <c r="AW332" s="15" t="n">
        <v>0.71875</v>
      </c>
      <c r="AX332" s="15" t="n">
        <v>0.7340277777777777</v>
      </c>
    </row>
    <row r="333">
      <c r="A333" s="14" t="n">
        <v>46352</v>
      </c>
      <c r="B333" s="15" t="n">
        <v>0.66875</v>
      </c>
      <c r="C333" s="15" t="n">
        <v>0.6569444444444444</v>
      </c>
      <c r="D333" s="15" t="n">
        <v>0.675</v>
      </c>
      <c r="E333" s="15" t="n">
        <v>0.6756944444444445</v>
      </c>
      <c r="F333" s="15" t="n">
        <v>0.6791666666666667</v>
      </c>
      <c r="G333" s="15" t="n">
        <v>0.6791666666666667</v>
      </c>
      <c r="H333" s="15" t="n">
        <v>0.6805555555555556</v>
      </c>
      <c r="I333" s="15" t="n">
        <v>0.68125</v>
      </c>
      <c r="J333" s="15" t="n">
        <v>0.6833333333333333</v>
      </c>
      <c r="K333" s="15" t="n">
        <v>0.6847222222222222</v>
      </c>
      <c r="L333" s="15" t="n">
        <v>0.6875</v>
      </c>
      <c r="M333" s="15" t="n">
        <v>0.6868055555555556</v>
      </c>
      <c r="N333" s="15" t="n">
        <v>0.6861111111111111</v>
      </c>
      <c r="O333" s="15" t="n">
        <v>0.6868055555555556</v>
      </c>
      <c r="P333" s="15" t="n">
        <v>0.6923611111111111</v>
      </c>
      <c r="Q333" s="15" t="n">
        <v>0.6875</v>
      </c>
      <c r="R333" s="15" t="n">
        <v>0.6854166666666667</v>
      </c>
      <c r="S333" s="15" t="n">
        <v>0.6923611111111111</v>
      </c>
      <c r="T333" s="15" t="n">
        <v>0.69375</v>
      </c>
      <c r="U333" s="15" t="n">
        <v>0.6958333333333333</v>
      </c>
      <c r="V333" s="15" t="n">
        <v>0.6902777777777778</v>
      </c>
      <c r="W333" s="15" t="n">
        <v>0.6895833333333333</v>
      </c>
      <c r="X333" s="15" t="n">
        <v>0.6958333333333333</v>
      </c>
      <c r="Y333" s="15" t="n">
        <v>0.6916666666666667</v>
      </c>
      <c r="Z333" s="15" t="n">
        <v>0.6958333333333333</v>
      </c>
      <c r="AA333" s="15" t="n">
        <v>0.6972222222222222</v>
      </c>
      <c r="AB333" s="15" t="n">
        <v>0.6986111111111111</v>
      </c>
      <c r="AC333" s="15" t="n">
        <v>0.6993055555555555</v>
      </c>
      <c r="AD333" s="15" t="n">
        <v>0.7</v>
      </c>
      <c r="AE333" s="15" t="n">
        <v>0.7013888888888888</v>
      </c>
      <c r="AF333" s="15" t="n">
        <v>0.6993055555555555</v>
      </c>
      <c r="AG333" s="15" t="n">
        <v>0.7020833333333333</v>
      </c>
      <c r="AH333" s="15" t="n">
        <v>0.7027777777777777</v>
      </c>
      <c r="AI333" s="15" t="n">
        <v>0.7055555555555556</v>
      </c>
      <c r="AJ333" s="15" t="n">
        <v>0.7048611111111112</v>
      </c>
      <c r="AK333" s="15" t="n">
        <v>0.7090277777777778</v>
      </c>
      <c r="AL333" s="15" t="n">
        <v>0.7125</v>
      </c>
      <c r="AM333" s="15" t="n">
        <v>0.7041666666666667</v>
      </c>
      <c r="AN333" s="15" t="n">
        <v>0.7048611111111112</v>
      </c>
      <c r="AO333" s="15" t="n">
        <v>0.7090277777777778</v>
      </c>
      <c r="AP333" s="15" t="n">
        <v>0.7076388888888889</v>
      </c>
      <c r="AQ333" s="15" t="n">
        <v>0.7159722222222222</v>
      </c>
      <c r="AR333" s="15" t="n">
        <v>0.7166666666666667</v>
      </c>
      <c r="AS333" s="15" t="n">
        <v>0.71875</v>
      </c>
      <c r="AT333" s="15" t="n">
        <v>0.7166666666666667</v>
      </c>
      <c r="AU333" s="15" t="n">
        <v>0.7131944444444445</v>
      </c>
      <c r="AV333" s="15" t="n">
        <v>0.7159722222222222</v>
      </c>
      <c r="AW333" s="15" t="n">
        <v>0.71875</v>
      </c>
      <c r="AX333" s="15" t="n">
        <v>0.7340277777777777</v>
      </c>
    </row>
    <row r="334">
      <c r="A334" s="14" t="n">
        <v>46353</v>
      </c>
      <c r="B334" s="15" t="n">
        <v>0.66875</v>
      </c>
      <c r="C334" s="15" t="n">
        <v>0.65625</v>
      </c>
      <c r="D334" s="15" t="n">
        <v>0.675</v>
      </c>
      <c r="E334" s="15" t="n">
        <v>0.6756944444444445</v>
      </c>
      <c r="F334" s="15" t="n">
        <v>0.6791666666666667</v>
      </c>
      <c r="G334" s="15" t="n">
        <v>0.6784722222222223</v>
      </c>
      <c r="H334" s="15" t="n">
        <v>0.6805555555555556</v>
      </c>
      <c r="I334" s="15" t="n">
        <v>0.68125</v>
      </c>
      <c r="J334" s="15" t="n">
        <v>0.6833333333333333</v>
      </c>
      <c r="K334" s="15" t="n">
        <v>0.6847222222222222</v>
      </c>
      <c r="L334" s="15" t="n">
        <v>0.6875</v>
      </c>
      <c r="M334" s="15" t="n">
        <v>0.6868055555555556</v>
      </c>
      <c r="N334" s="15" t="n">
        <v>0.6854166666666667</v>
      </c>
      <c r="O334" s="15" t="n">
        <v>0.6868055555555556</v>
      </c>
      <c r="P334" s="15" t="n">
        <v>0.6923611111111111</v>
      </c>
      <c r="Q334" s="15" t="n">
        <v>0.6875</v>
      </c>
      <c r="R334" s="15" t="n">
        <v>0.6847222222222222</v>
      </c>
      <c r="S334" s="15" t="n">
        <v>0.6916666666666667</v>
      </c>
      <c r="T334" s="15" t="n">
        <v>0.69375</v>
      </c>
      <c r="U334" s="15" t="n">
        <v>0.6958333333333333</v>
      </c>
      <c r="V334" s="15" t="n">
        <v>0.6902777777777778</v>
      </c>
      <c r="W334" s="15" t="n">
        <v>0.6895833333333333</v>
      </c>
      <c r="X334" s="15" t="n">
        <v>0.6951388888888889</v>
      </c>
      <c r="Y334" s="15" t="n">
        <v>0.6916666666666667</v>
      </c>
      <c r="Z334" s="15" t="n">
        <v>0.6951388888888889</v>
      </c>
      <c r="AA334" s="15" t="n">
        <v>0.6972222222222222</v>
      </c>
      <c r="AB334" s="15" t="n">
        <v>0.6986111111111111</v>
      </c>
      <c r="AC334" s="15" t="n">
        <v>0.6986111111111111</v>
      </c>
      <c r="AD334" s="15" t="n">
        <v>0.7</v>
      </c>
      <c r="AE334" s="15" t="n">
        <v>0.7006944444444444</v>
      </c>
      <c r="AF334" s="15" t="n">
        <v>0.6993055555555555</v>
      </c>
      <c r="AG334" s="15" t="n">
        <v>0.7013888888888888</v>
      </c>
      <c r="AH334" s="15" t="n">
        <v>0.7020833333333333</v>
      </c>
      <c r="AI334" s="15" t="n">
        <v>0.7055555555555556</v>
      </c>
      <c r="AJ334" s="15" t="n">
        <v>0.7041666666666667</v>
      </c>
      <c r="AK334" s="15" t="n">
        <v>0.7090277777777778</v>
      </c>
      <c r="AL334" s="15" t="n">
        <v>0.7118055555555556</v>
      </c>
      <c r="AM334" s="15" t="n">
        <v>0.7034722222222223</v>
      </c>
      <c r="AN334" s="15" t="n">
        <v>0.7048611111111112</v>
      </c>
      <c r="AO334" s="15" t="n">
        <v>0.7090277777777778</v>
      </c>
      <c r="AP334" s="15" t="n">
        <v>0.7076388888888889</v>
      </c>
      <c r="AQ334" s="15" t="n">
        <v>0.7159722222222222</v>
      </c>
      <c r="AR334" s="15" t="n">
        <v>0.7166666666666667</v>
      </c>
      <c r="AS334" s="15" t="n">
        <v>0.71875</v>
      </c>
      <c r="AT334" s="15" t="n">
        <v>0.7159722222222222</v>
      </c>
      <c r="AU334" s="15" t="n">
        <v>0.7131944444444445</v>
      </c>
      <c r="AV334" s="15" t="n">
        <v>0.7159722222222222</v>
      </c>
      <c r="AW334" s="15" t="n">
        <v>0.71875</v>
      </c>
      <c r="AX334" s="15" t="n">
        <v>0.7340277777777777</v>
      </c>
    </row>
    <row r="335">
      <c r="A335" s="14" t="n">
        <v>46354</v>
      </c>
      <c r="B335" s="15" t="n">
        <v>0.6680555555555555</v>
      </c>
      <c r="C335" s="15" t="n">
        <v>0.65625</v>
      </c>
      <c r="D335" s="15" t="n">
        <v>0.6743055555555556</v>
      </c>
      <c r="E335" s="15" t="n">
        <v>0.6756944444444445</v>
      </c>
      <c r="F335" s="15" t="n">
        <v>0.6791666666666667</v>
      </c>
      <c r="G335" s="15" t="n">
        <v>0.6784722222222223</v>
      </c>
      <c r="H335" s="15" t="n">
        <v>0.6805555555555556</v>
      </c>
      <c r="I335" s="15" t="n">
        <v>0.68125</v>
      </c>
      <c r="J335" s="15" t="n">
        <v>0.6833333333333333</v>
      </c>
      <c r="K335" s="15" t="n">
        <v>0.6847222222222222</v>
      </c>
      <c r="L335" s="15" t="n">
        <v>0.6868055555555556</v>
      </c>
      <c r="M335" s="15" t="n">
        <v>0.6861111111111111</v>
      </c>
      <c r="N335" s="15" t="n">
        <v>0.6854166666666667</v>
      </c>
      <c r="O335" s="15" t="n">
        <v>0.6868055555555556</v>
      </c>
      <c r="P335" s="15" t="n">
        <v>0.6923611111111111</v>
      </c>
      <c r="Q335" s="15" t="n">
        <v>0.6868055555555556</v>
      </c>
      <c r="R335" s="15" t="n">
        <v>0.6847222222222222</v>
      </c>
      <c r="S335" s="15" t="n">
        <v>0.6916666666666667</v>
      </c>
      <c r="T335" s="15" t="n">
        <v>0.69375</v>
      </c>
      <c r="U335" s="15" t="n">
        <v>0.6958333333333333</v>
      </c>
      <c r="V335" s="15" t="n">
        <v>0.6895833333333333</v>
      </c>
      <c r="W335" s="15" t="n">
        <v>0.6888888888888889</v>
      </c>
      <c r="X335" s="15" t="n">
        <v>0.6951388888888889</v>
      </c>
      <c r="Y335" s="15" t="n">
        <v>0.6916666666666667</v>
      </c>
      <c r="Z335" s="15" t="n">
        <v>0.6951388888888889</v>
      </c>
      <c r="AA335" s="15" t="n">
        <v>0.6972222222222222</v>
      </c>
      <c r="AB335" s="15" t="n">
        <v>0.6986111111111111</v>
      </c>
      <c r="AC335" s="15" t="n">
        <v>0.6986111111111111</v>
      </c>
      <c r="AD335" s="15" t="n">
        <v>0.7</v>
      </c>
      <c r="AE335" s="15" t="n">
        <v>0.7006944444444444</v>
      </c>
      <c r="AF335" s="15" t="n">
        <v>0.6986111111111111</v>
      </c>
      <c r="AG335" s="15" t="n">
        <v>0.7013888888888888</v>
      </c>
      <c r="AH335" s="15" t="n">
        <v>0.7020833333333333</v>
      </c>
      <c r="AI335" s="15" t="n">
        <v>0.7055555555555556</v>
      </c>
      <c r="AJ335" s="15" t="n">
        <v>0.7041666666666667</v>
      </c>
      <c r="AK335" s="15" t="n">
        <v>0.7090277777777778</v>
      </c>
      <c r="AL335" s="15" t="n">
        <v>0.7118055555555556</v>
      </c>
      <c r="AM335" s="15" t="n">
        <v>0.7034722222222223</v>
      </c>
      <c r="AN335" s="15" t="n">
        <v>0.7041666666666667</v>
      </c>
      <c r="AO335" s="15" t="n">
        <v>0.7090277777777778</v>
      </c>
      <c r="AP335" s="15" t="n">
        <v>0.7069444444444445</v>
      </c>
      <c r="AQ335" s="15" t="n">
        <v>0.7159722222222222</v>
      </c>
      <c r="AR335" s="15" t="n">
        <v>0.7166666666666667</v>
      </c>
      <c r="AS335" s="15" t="n">
        <v>0.71875</v>
      </c>
      <c r="AT335" s="15" t="n">
        <v>0.7159722222222222</v>
      </c>
      <c r="AU335" s="15" t="n">
        <v>0.7131944444444445</v>
      </c>
      <c r="AV335" s="15" t="n">
        <v>0.7152777777777778</v>
      </c>
      <c r="AW335" s="15" t="n">
        <v>0.71875</v>
      </c>
      <c r="AX335" s="15" t="n">
        <v>0.7340277777777777</v>
      </c>
    </row>
    <row r="336">
      <c r="A336" s="14" t="n">
        <v>46355</v>
      </c>
      <c r="B336" s="15" t="n">
        <v>0.6680555555555555</v>
      </c>
      <c r="C336" s="15" t="n">
        <v>0.6555555555555556</v>
      </c>
      <c r="D336" s="15" t="n">
        <v>0.6743055555555556</v>
      </c>
      <c r="E336" s="15" t="n">
        <v>0.675</v>
      </c>
      <c r="F336" s="15" t="n">
        <v>0.6784722222222223</v>
      </c>
      <c r="G336" s="15" t="n">
        <v>0.6777777777777778</v>
      </c>
      <c r="H336" s="15" t="n">
        <v>0.6798611111111111</v>
      </c>
      <c r="I336" s="15" t="n">
        <v>0.6805555555555556</v>
      </c>
      <c r="J336" s="15" t="n">
        <v>0.6833333333333333</v>
      </c>
      <c r="K336" s="15" t="n">
        <v>0.6847222222222222</v>
      </c>
      <c r="L336" s="15" t="n">
        <v>0.6868055555555556</v>
      </c>
      <c r="M336" s="15" t="n">
        <v>0.6861111111111111</v>
      </c>
      <c r="N336" s="15" t="n">
        <v>0.6854166666666667</v>
      </c>
      <c r="O336" s="15" t="n">
        <v>0.6861111111111111</v>
      </c>
      <c r="P336" s="15" t="n">
        <v>0.6923611111111111</v>
      </c>
      <c r="Q336" s="15" t="n">
        <v>0.6868055555555556</v>
      </c>
      <c r="R336" s="15" t="n">
        <v>0.6847222222222222</v>
      </c>
      <c r="S336" s="15" t="n">
        <v>0.6916666666666667</v>
      </c>
      <c r="T336" s="15" t="n">
        <v>0.6930555555555555</v>
      </c>
      <c r="U336" s="15" t="n">
        <v>0.6951388888888889</v>
      </c>
      <c r="V336" s="15" t="n">
        <v>0.6895833333333333</v>
      </c>
      <c r="W336" s="15" t="n">
        <v>0.6888888888888889</v>
      </c>
      <c r="X336" s="15" t="n">
        <v>0.6951388888888889</v>
      </c>
      <c r="Y336" s="15" t="n">
        <v>0.6909722222222222</v>
      </c>
      <c r="Z336" s="15" t="n">
        <v>0.6951388888888889</v>
      </c>
      <c r="AA336" s="15" t="n">
        <v>0.6965277777777777</v>
      </c>
      <c r="AB336" s="15" t="n">
        <v>0.6979166666666666</v>
      </c>
      <c r="AC336" s="15" t="n">
        <v>0.6986111111111111</v>
      </c>
      <c r="AD336" s="15" t="n">
        <v>0.7</v>
      </c>
      <c r="AE336" s="15" t="n">
        <v>0.7006944444444444</v>
      </c>
      <c r="AF336" s="15" t="n">
        <v>0.6986111111111111</v>
      </c>
      <c r="AG336" s="15" t="n">
        <v>0.7013888888888888</v>
      </c>
      <c r="AH336" s="15" t="n">
        <v>0.7020833333333333</v>
      </c>
      <c r="AI336" s="15" t="n">
        <v>0.7055555555555556</v>
      </c>
      <c r="AJ336" s="15" t="n">
        <v>0.7041666666666667</v>
      </c>
      <c r="AK336" s="15" t="n">
        <v>0.7083333333333334</v>
      </c>
      <c r="AL336" s="15" t="n">
        <v>0.7118055555555556</v>
      </c>
      <c r="AM336" s="15" t="n">
        <v>0.7034722222222223</v>
      </c>
      <c r="AN336" s="15" t="n">
        <v>0.7041666666666667</v>
      </c>
      <c r="AO336" s="15" t="n">
        <v>0.7090277777777778</v>
      </c>
      <c r="AP336" s="15" t="n">
        <v>0.7069444444444445</v>
      </c>
      <c r="AQ336" s="15" t="n">
        <v>0.7159722222222222</v>
      </c>
      <c r="AR336" s="15" t="n">
        <v>0.7166666666666667</v>
      </c>
      <c r="AS336" s="15" t="n">
        <v>0.71875</v>
      </c>
      <c r="AT336" s="15" t="n">
        <v>0.7159722222222222</v>
      </c>
      <c r="AU336" s="15" t="n">
        <v>0.7125</v>
      </c>
      <c r="AV336" s="15" t="n">
        <v>0.7152777777777778</v>
      </c>
      <c r="AW336" s="15" t="n">
        <v>0.7180555555555556</v>
      </c>
      <c r="AX336" s="15" t="n">
        <v>0.7340277777777777</v>
      </c>
    </row>
    <row r="337">
      <c r="A337" s="14" t="n">
        <v>46356</v>
      </c>
      <c r="B337" s="15" t="n">
        <v>0.6673611111111111</v>
      </c>
      <c r="C337" s="15" t="n">
        <v>0.6555555555555556</v>
      </c>
      <c r="D337" s="15" t="n">
        <v>0.6743055555555556</v>
      </c>
      <c r="E337" s="15" t="n">
        <v>0.675</v>
      </c>
      <c r="F337" s="15" t="n">
        <v>0.6784722222222223</v>
      </c>
      <c r="G337" s="15" t="n">
        <v>0.6777777777777778</v>
      </c>
      <c r="H337" s="15" t="n">
        <v>0.6798611111111111</v>
      </c>
      <c r="I337" s="15" t="n">
        <v>0.6805555555555556</v>
      </c>
      <c r="J337" s="15" t="n">
        <v>0.6826388888888889</v>
      </c>
      <c r="K337" s="15" t="n">
        <v>0.6840277777777778</v>
      </c>
      <c r="L337" s="15" t="n">
        <v>0.6868055555555556</v>
      </c>
      <c r="M337" s="15" t="n">
        <v>0.6861111111111111</v>
      </c>
      <c r="N337" s="15" t="n">
        <v>0.6854166666666667</v>
      </c>
      <c r="O337" s="15" t="n">
        <v>0.6861111111111111</v>
      </c>
      <c r="P337" s="15" t="n">
        <v>0.6923611111111111</v>
      </c>
      <c r="Q337" s="15" t="n">
        <v>0.6868055555555556</v>
      </c>
      <c r="R337" s="15" t="n">
        <v>0.6840277777777778</v>
      </c>
      <c r="S337" s="15" t="n">
        <v>0.6916666666666667</v>
      </c>
      <c r="T337" s="15" t="n">
        <v>0.6930555555555555</v>
      </c>
      <c r="U337" s="15" t="n">
        <v>0.6951388888888889</v>
      </c>
      <c r="V337" s="15" t="n">
        <v>0.6895833333333333</v>
      </c>
      <c r="W337" s="15" t="n">
        <v>0.6888888888888889</v>
      </c>
      <c r="X337" s="15" t="n">
        <v>0.6951388888888889</v>
      </c>
      <c r="Y337" s="15" t="n">
        <v>0.6909722222222222</v>
      </c>
      <c r="Z337" s="15" t="n">
        <v>0.6951388888888889</v>
      </c>
      <c r="AA337" s="15" t="n">
        <v>0.6965277777777777</v>
      </c>
      <c r="AB337" s="15" t="n">
        <v>0.6979166666666666</v>
      </c>
      <c r="AC337" s="15" t="n">
        <v>0.6986111111111111</v>
      </c>
      <c r="AD337" s="15" t="n">
        <v>0.6993055555555555</v>
      </c>
      <c r="AE337" s="15" t="n">
        <v>0.7006944444444444</v>
      </c>
      <c r="AF337" s="15" t="n">
        <v>0.6986111111111111</v>
      </c>
      <c r="AG337" s="15" t="n">
        <v>0.7013888888888888</v>
      </c>
      <c r="AH337" s="15" t="n">
        <v>0.7020833333333333</v>
      </c>
      <c r="AI337" s="15" t="n">
        <v>0.7048611111111112</v>
      </c>
      <c r="AJ337" s="15" t="n">
        <v>0.7041666666666667</v>
      </c>
      <c r="AK337" s="15" t="n">
        <v>0.7083333333333334</v>
      </c>
      <c r="AL337" s="15" t="n">
        <v>0.7118055555555556</v>
      </c>
      <c r="AM337" s="15" t="n">
        <v>0.7034722222222223</v>
      </c>
      <c r="AN337" s="15" t="n">
        <v>0.7041666666666667</v>
      </c>
      <c r="AO337" s="15" t="n">
        <v>0.7083333333333334</v>
      </c>
      <c r="AP337" s="15" t="n">
        <v>0.7069444444444445</v>
      </c>
      <c r="AQ337" s="15" t="n">
        <v>0.7152777777777778</v>
      </c>
      <c r="AR337" s="15" t="n">
        <v>0.7166666666666667</v>
      </c>
      <c r="AS337" s="15" t="n">
        <v>0.7180555555555556</v>
      </c>
      <c r="AT337" s="15" t="n">
        <v>0.7159722222222222</v>
      </c>
      <c r="AU337" s="15" t="n">
        <v>0.7125</v>
      </c>
      <c r="AV337" s="15" t="n">
        <v>0.7152777777777778</v>
      </c>
      <c r="AW337" s="15" t="n">
        <v>0.7180555555555556</v>
      </c>
      <c r="AX337" s="15" t="n">
        <v>0.7340277777777777</v>
      </c>
    </row>
    <row r="338">
      <c r="A338" s="14" t="n">
        <v>46357</v>
      </c>
      <c r="B338" s="15" t="n">
        <v>0.6673611111111111</v>
      </c>
      <c r="C338" s="15" t="n">
        <v>0.6548611111111111</v>
      </c>
      <c r="D338" s="15" t="n">
        <v>0.6736111111111112</v>
      </c>
      <c r="E338" s="15" t="n">
        <v>0.675</v>
      </c>
      <c r="F338" s="15" t="n">
        <v>0.6784722222222223</v>
      </c>
      <c r="G338" s="15" t="n">
        <v>0.6777777777777778</v>
      </c>
      <c r="H338" s="15" t="n">
        <v>0.6798611111111111</v>
      </c>
      <c r="I338" s="15" t="n">
        <v>0.6805555555555556</v>
      </c>
      <c r="J338" s="15" t="n">
        <v>0.6826388888888889</v>
      </c>
      <c r="K338" s="15" t="n">
        <v>0.6840277777777778</v>
      </c>
      <c r="L338" s="15" t="n">
        <v>0.6868055555555556</v>
      </c>
      <c r="M338" s="15" t="n">
        <v>0.6861111111111111</v>
      </c>
      <c r="N338" s="15" t="n">
        <v>0.6854166666666667</v>
      </c>
      <c r="O338" s="15" t="n">
        <v>0.6861111111111111</v>
      </c>
      <c r="P338" s="15" t="n">
        <v>0.6923611111111111</v>
      </c>
      <c r="Q338" s="15" t="n">
        <v>0.6868055555555556</v>
      </c>
      <c r="R338" s="15" t="n">
        <v>0.6840277777777778</v>
      </c>
      <c r="S338" s="15" t="n">
        <v>0.6909722222222222</v>
      </c>
      <c r="T338" s="15" t="n">
        <v>0.6930555555555555</v>
      </c>
      <c r="U338" s="15" t="n">
        <v>0.6951388888888889</v>
      </c>
      <c r="V338" s="15" t="n">
        <v>0.6895833333333333</v>
      </c>
      <c r="W338" s="15" t="n">
        <v>0.6888888888888889</v>
      </c>
      <c r="X338" s="15" t="n">
        <v>0.6944444444444444</v>
      </c>
      <c r="Y338" s="15" t="n">
        <v>0.6909722222222222</v>
      </c>
      <c r="Z338" s="15" t="n">
        <v>0.6944444444444444</v>
      </c>
      <c r="AA338" s="15" t="n">
        <v>0.6965277777777777</v>
      </c>
      <c r="AB338" s="15" t="n">
        <v>0.6979166666666666</v>
      </c>
      <c r="AC338" s="15" t="n">
        <v>0.6979166666666666</v>
      </c>
      <c r="AD338" s="15" t="n">
        <v>0.6993055555555555</v>
      </c>
      <c r="AE338" s="15" t="n">
        <v>0.7006944444444444</v>
      </c>
      <c r="AF338" s="15" t="n">
        <v>0.6986111111111111</v>
      </c>
      <c r="AG338" s="15" t="n">
        <v>0.7013888888888888</v>
      </c>
      <c r="AH338" s="15" t="n">
        <v>0.7013888888888888</v>
      </c>
      <c r="AI338" s="15" t="n">
        <v>0.7048611111111112</v>
      </c>
      <c r="AJ338" s="15" t="n">
        <v>0.7041666666666667</v>
      </c>
      <c r="AK338" s="15" t="n">
        <v>0.7083333333333334</v>
      </c>
      <c r="AL338" s="15" t="n">
        <v>0.7118055555555556</v>
      </c>
      <c r="AM338" s="15" t="n">
        <v>0.7034722222222223</v>
      </c>
      <c r="AN338" s="15" t="n">
        <v>0.7041666666666667</v>
      </c>
      <c r="AO338" s="15" t="n">
        <v>0.7083333333333334</v>
      </c>
      <c r="AP338" s="15" t="n">
        <v>0.7069444444444445</v>
      </c>
      <c r="AQ338" s="15" t="n">
        <v>0.7152777777777778</v>
      </c>
      <c r="AR338" s="15" t="n">
        <v>0.7159722222222222</v>
      </c>
      <c r="AS338" s="15" t="n">
        <v>0.7180555555555556</v>
      </c>
      <c r="AT338" s="15" t="n">
        <v>0.7159722222222222</v>
      </c>
      <c r="AU338" s="15" t="n">
        <v>0.7125</v>
      </c>
      <c r="AV338" s="15" t="n">
        <v>0.7152777777777778</v>
      </c>
      <c r="AW338" s="15" t="n">
        <v>0.7180555555555556</v>
      </c>
      <c r="AX338" s="15" t="n">
        <v>0.7340277777777777</v>
      </c>
    </row>
    <row r="339">
      <c r="A339" s="14" t="n">
        <v>46358</v>
      </c>
      <c r="B339" s="15" t="n">
        <v>0.6673611111111111</v>
      </c>
      <c r="C339" s="15" t="n">
        <v>0.6548611111111111</v>
      </c>
      <c r="D339" s="15" t="n">
        <v>0.6736111111111112</v>
      </c>
      <c r="E339" s="15" t="n">
        <v>0.675</v>
      </c>
      <c r="F339" s="15" t="n">
        <v>0.6784722222222223</v>
      </c>
      <c r="G339" s="15" t="n">
        <v>0.6777777777777778</v>
      </c>
      <c r="H339" s="15" t="n">
        <v>0.6798611111111111</v>
      </c>
      <c r="I339" s="15" t="n">
        <v>0.6805555555555556</v>
      </c>
      <c r="J339" s="15" t="n">
        <v>0.6826388888888889</v>
      </c>
      <c r="K339" s="15" t="n">
        <v>0.6840277777777778</v>
      </c>
      <c r="L339" s="15" t="n">
        <v>0.6868055555555556</v>
      </c>
      <c r="M339" s="15" t="n">
        <v>0.6861111111111111</v>
      </c>
      <c r="N339" s="15" t="n">
        <v>0.6847222222222222</v>
      </c>
      <c r="O339" s="15" t="n">
        <v>0.6861111111111111</v>
      </c>
      <c r="P339" s="15" t="n">
        <v>0.6923611111111111</v>
      </c>
      <c r="Q339" s="15" t="n">
        <v>0.6868055555555556</v>
      </c>
      <c r="R339" s="15" t="n">
        <v>0.6840277777777778</v>
      </c>
      <c r="S339" s="15" t="n">
        <v>0.6909722222222222</v>
      </c>
      <c r="T339" s="15" t="n">
        <v>0.6930555555555555</v>
      </c>
      <c r="U339" s="15" t="n">
        <v>0.6951388888888889</v>
      </c>
      <c r="V339" s="15" t="n">
        <v>0.6888888888888889</v>
      </c>
      <c r="W339" s="15" t="n">
        <v>0.6888888888888889</v>
      </c>
      <c r="X339" s="15" t="n">
        <v>0.6944444444444444</v>
      </c>
      <c r="Y339" s="15" t="n">
        <v>0.6909722222222222</v>
      </c>
      <c r="Z339" s="15" t="n">
        <v>0.6944444444444444</v>
      </c>
      <c r="AA339" s="15" t="n">
        <v>0.6965277777777777</v>
      </c>
      <c r="AB339" s="15" t="n">
        <v>0.6979166666666666</v>
      </c>
      <c r="AC339" s="15" t="n">
        <v>0.6979166666666666</v>
      </c>
      <c r="AD339" s="15" t="n">
        <v>0.6993055555555555</v>
      </c>
      <c r="AE339" s="15" t="n">
        <v>0.7</v>
      </c>
      <c r="AF339" s="15" t="n">
        <v>0.6986111111111111</v>
      </c>
      <c r="AG339" s="15" t="n">
        <v>0.7013888888888888</v>
      </c>
      <c r="AH339" s="15" t="n">
        <v>0.7013888888888888</v>
      </c>
      <c r="AI339" s="15" t="n">
        <v>0.7048611111111112</v>
      </c>
      <c r="AJ339" s="15" t="n">
        <v>0.7034722222222223</v>
      </c>
      <c r="AK339" s="15" t="n">
        <v>0.7083333333333334</v>
      </c>
      <c r="AL339" s="15" t="n">
        <v>0.7111111111111111</v>
      </c>
      <c r="AM339" s="15" t="n">
        <v>0.7027777777777777</v>
      </c>
      <c r="AN339" s="15" t="n">
        <v>0.7041666666666667</v>
      </c>
      <c r="AO339" s="15" t="n">
        <v>0.7083333333333334</v>
      </c>
      <c r="AP339" s="15" t="n">
        <v>0.7069444444444445</v>
      </c>
      <c r="AQ339" s="15" t="n">
        <v>0.7152777777777778</v>
      </c>
      <c r="AR339" s="15" t="n">
        <v>0.7159722222222222</v>
      </c>
      <c r="AS339" s="15" t="n">
        <v>0.7180555555555556</v>
      </c>
      <c r="AT339" s="15" t="n">
        <v>0.7159722222222222</v>
      </c>
      <c r="AU339" s="15" t="n">
        <v>0.7125</v>
      </c>
      <c r="AV339" s="15" t="n">
        <v>0.7152777777777778</v>
      </c>
      <c r="AW339" s="15" t="n">
        <v>0.7180555555555556</v>
      </c>
      <c r="AX339" s="15" t="n">
        <v>0.7340277777777777</v>
      </c>
    </row>
    <row r="340">
      <c r="A340" s="14" t="n">
        <v>46359</v>
      </c>
      <c r="B340" s="15" t="n">
        <v>0.6666666666666666</v>
      </c>
      <c r="C340" s="15" t="n">
        <v>0.6548611111111111</v>
      </c>
      <c r="D340" s="15" t="n">
        <v>0.6736111111111112</v>
      </c>
      <c r="E340" s="15" t="n">
        <v>0.6743055555555556</v>
      </c>
      <c r="F340" s="15" t="n">
        <v>0.6777777777777778</v>
      </c>
      <c r="G340" s="15" t="n">
        <v>0.6770833333333334</v>
      </c>
      <c r="H340" s="15" t="n">
        <v>0.6798611111111111</v>
      </c>
      <c r="I340" s="15" t="n">
        <v>0.6798611111111111</v>
      </c>
      <c r="J340" s="15" t="n">
        <v>0.6826388888888889</v>
      </c>
      <c r="K340" s="15" t="n">
        <v>0.6840277777777778</v>
      </c>
      <c r="L340" s="15" t="n">
        <v>0.6868055555555556</v>
      </c>
      <c r="M340" s="15" t="n">
        <v>0.6861111111111111</v>
      </c>
      <c r="N340" s="15" t="n">
        <v>0.6847222222222222</v>
      </c>
      <c r="O340" s="15" t="n">
        <v>0.6861111111111111</v>
      </c>
      <c r="P340" s="15" t="n">
        <v>0.6923611111111111</v>
      </c>
      <c r="Q340" s="15" t="n">
        <v>0.6868055555555556</v>
      </c>
      <c r="R340" s="15" t="n">
        <v>0.6840277777777778</v>
      </c>
      <c r="S340" s="15" t="n">
        <v>0.6909722222222222</v>
      </c>
      <c r="T340" s="15" t="n">
        <v>0.6930555555555555</v>
      </c>
      <c r="U340" s="15" t="n">
        <v>0.6951388888888889</v>
      </c>
      <c r="V340" s="15" t="n">
        <v>0.6888888888888889</v>
      </c>
      <c r="W340" s="15" t="n">
        <v>0.6881944444444444</v>
      </c>
      <c r="X340" s="15" t="n">
        <v>0.6944444444444444</v>
      </c>
      <c r="Y340" s="15" t="n">
        <v>0.6909722222222222</v>
      </c>
      <c r="Z340" s="15" t="n">
        <v>0.6944444444444444</v>
      </c>
      <c r="AA340" s="15" t="n">
        <v>0.6965277777777777</v>
      </c>
      <c r="AB340" s="15" t="n">
        <v>0.6979166666666666</v>
      </c>
      <c r="AC340" s="15" t="n">
        <v>0.6979166666666666</v>
      </c>
      <c r="AD340" s="15" t="n">
        <v>0.6993055555555555</v>
      </c>
      <c r="AE340" s="15" t="n">
        <v>0.7</v>
      </c>
      <c r="AF340" s="15" t="n">
        <v>0.6986111111111111</v>
      </c>
      <c r="AG340" s="15" t="n">
        <v>0.7006944444444444</v>
      </c>
      <c r="AH340" s="15" t="n">
        <v>0.7013888888888888</v>
      </c>
      <c r="AI340" s="15" t="n">
        <v>0.7048611111111112</v>
      </c>
      <c r="AJ340" s="15" t="n">
        <v>0.7034722222222223</v>
      </c>
      <c r="AK340" s="15" t="n">
        <v>0.7083333333333334</v>
      </c>
      <c r="AL340" s="15" t="n">
        <v>0.7111111111111111</v>
      </c>
      <c r="AM340" s="15" t="n">
        <v>0.7027777777777777</v>
      </c>
      <c r="AN340" s="15" t="n">
        <v>0.7041666666666667</v>
      </c>
      <c r="AO340" s="15" t="n">
        <v>0.7083333333333334</v>
      </c>
      <c r="AP340" s="15" t="n">
        <v>0.7069444444444445</v>
      </c>
      <c r="AQ340" s="15" t="n">
        <v>0.7152777777777778</v>
      </c>
      <c r="AR340" s="15" t="n">
        <v>0.7159722222222222</v>
      </c>
      <c r="AS340" s="15" t="n">
        <v>0.7180555555555556</v>
      </c>
      <c r="AT340" s="15" t="n">
        <v>0.7159722222222222</v>
      </c>
      <c r="AU340" s="15" t="n">
        <v>0.7125</v>
      </c>
      <c r="AV340" s="15" t="n">
        <v>0.7152777777777778</v>
      </c>
      <c r="AW340" s="15" t="n">
        <v>0.7180555555555556</v>
      </c>
      <c r="AX340" s="15" t="n">
        <v>0.7340277777777777</v>
      </c>
    </row>
    <row r="341">
      <c r="A341" s="14" t="n">
        <v>46360</v>
      </c>
      <c r="B341" s="15" t="n">
        <v>0.6666666666666666</v>
      </c>
      <c r="C341" s="15" t="n">
        <v>0.6541666666666667</v>
      </c>
      <c r="D341" s="15" t="n">
        <v>0.6736111111111112</v>
      </c>
      <c r="E341" s="15" t="n">
        <v>0.6743055555555556</v>
      </c>
      <c r="F341" s="15" t="n">
        <v>0.6777777777777778</v>
      </c>
      <c r="G341" s="15" t="n">
        <v>0.6770833333333334</v>
      </c>
      <c r="H341" s="15" t="n">
        <v>0.6791666666666667</v>
      </c>
      <c r="I341" s="15" t="n">
        <v>0.6798611111111111</v>
      </c>
      <c r="J341" s="15" t="n">
        <v>0.6826388888888889</v>
      </c>
      <c r="K341" s="15" t="n">
        <v>0.6840277777777778</v>
      </c>
      <c r="L341" s="15" t="n">
        <v>0.6861111111111111</v>
      </c>
      <c r="M341" s="15" t="n">
        <v>0.6854166666666667</v>
      </c>
      <c r="N341" s="15" t="n">
        <v>0.6847222222222222</v>
      </c>
      <c r="O341" s="15" t="n">
        <v>0.6861111111111111</v>
      </c>
      <c r="P341" s="15" t="n">
        <v>0.6923611111111111</v>
      </c>
      <c r="Q341" s="15" t="n">
        <v>0.6861111111111111</v>
      </c>
      <c r="R341" s="15" t="n">
        <v>0.6840277777777778</v>
      </c>
      <c r="S341" s="15" t="n">
        <v>0.6909722222222222</v>
      </c>
      <c r="T341" s="15" t="n">
        <v>0.6930555555555555</v>
      </c>
      <c r="U341" s="15" t="n">
        <v>0.6951388888888889</v>
      </c>
      <c r="V341" s="15" t="n">
        <v>0.6888888888888889</v>
      </c>
      <c r="W341" s="15" t="n">
        <v>0.6881944444444444</v>
      </c>
      <c r="X341" s="15" t="n">
        <v>0.6944444444444444</v>
      </c>
      <c r="Y341" s="15" t="n">
        <v>0.6909722222222222</v>
      </c>
      <c r="Z341" s="15" t="n">
        <v>0.6944444444444444</v>
      </c>
      <c r="AA341" s="15" t="n">
        <v>0.6965277777777777</v>
      </c>
      <c r="AB341" s="15" t="n">
        <v>0.6979166666666666</v>
      </c>
      <c r="AC341" s="15" t="n">
        <v>0.6979166666666666</v>
      </c>
      <c r="AD341" s="15" t="n">
        <v>0.6993055555555555</v>
      </c>
      <c r="AE341" s="15" t="n">
        <v>0.7</v>
      </c>
      <c r="AF341" s="15" t="n">
        <v>0.6986111111111111</v>
      </c>
      <c r="AG341" s="15" t="n">
        <v>0.7006944444444444</v>
      </c>
      <c r="AH341" s="15" t="n">
        <v>0.7013888888888888</v>
      </c>
      <c r="AI341" s="15" t="n">
        <v>0.7048611111111112</v>
      </c>
      <c r="AJ341" s="15" t="n">
        <v>0.7034722222222223</v>
      </c>
      <c r="AK341" s="15" t="n">
        <v>0.7083333333333334</v>
      </c>
      <c r="AL341" s="15" t="n">
        <v>0.7111111111111111</v>
      </c>
      <c r="AM341" s="15" t="n">
        <v>0.7027777777777777</v>
      </c>
      <c r="AN341" s="15" t="n">
        <v>0.7041666666666667</v>
      </c>
      <c r="AO341" s="15" t="n">
        <v>0.7083333333333334</v>
      </c>
      <c r="AP341" s="15" t="n">
        <v>0.7069444444444445</v>
      </c>
      <c r="AQ341" s="15" t="n">
        <v>0.7152777777777778</v>
      </c>
      <c r="AR341" s="15" t="n">
        <v>0.7159722222222222</v>
      </c>
      <c r="AS341" s="15" t="n">
        <v>0.7180555555555556</v>
      </c>
      <c r="AT341" s="15" t="n">
        <v>0.7159722222222222</v>
      </c>
      <c r="AU341" s="15" t="n">
        <v>0.7125</v>
      </c>
      <c r="AV341" s="15" t="n">
        <v>0.7152777777777778</v>
      </c>
      <c r="AW341" s="15" t="n">
        <v>0.7180555555555556</v>
      </c>
      <c r="AX341" s="15" t="n">
        <v>0.7340277777777777</v>
      </c>
    </row>
    <row r="342">
      <c r="A342" s="14" t="n">
        <v>46361</v>
      </c>
      <c r="B342" s="15" t="n">
        <v>0.6666666666666666</v>
      </c>
      <c r="C342" s="15" t="n">
        <v>0.6541666666666667</v>
      </c>
      <c r="D342" s="15" t="n">
        <v>0.6729166666666667</v>
      </c>
      <c r="E342" s="15" t="n">
        <v>0.6743055555555556</v>
      </c>
      <c r="F342" s="15" t="n">
        <v>0.6777777777777778</v>
      </c>
      <c r="G342" s="15" t="n">
        <v>0.6770833333333334</v>
      </c>
      <c r="H342" s="15" t="n">
        <v>0.6791666666666667</v>
      </c>
      <c r="I342" s="15" t="n">
        <v>0.6798611111111111</v>
      </c>
      <c r="J342" s="15" t="n">
        <v>0.6826388888888889</v>
      </c>
      <c r="K342" s="15" t="n">
        <v>0.6840277777777778</v>
      </c>
      <c r="L342" s="15" t="n">
        <v>0.6861111111111111</v>
      </c>
      <c r="M342" s="15" t="n">
        <v>0.6854166666666667</v>
      </c>
      <c r="N342" s="15" t="n">
        <v>0.6847222222222222</v>
      </c>
      <c r="O342" s="15" t="n">
        <v>0.6861111111111111</v>
      </c>
      <c r="P342" s="15" t="n">
        <v>0.6923611111111111</v>
      </c>
      <c r="Q342" s="15" t="n">
        <v>0.6861111111111111</v>
      </c>
      <c r="R342" s="15" t="n">
        <v>0.6833333333333333</v>
      </c>
      <c r="S342" s="15" t="n">
        <v>0.6909722222222222</v>
      </c>
      <c r="T342" s="15" t="n">
        <v>0.6930555555555555</v>
      </c>
      <c r="U342" s="15" t="n">
        <v>0.6951388888888889</v>
      </c>
      <c r="V342" s="15" t="n">
        <v>0.6888888888888889</v>
      </c>
      <c r="W342" s="15" t="n">
        <v>0.6881944444444444</v>
      </c>
      <c r="X342" s="15" t="n">
        <v>0.6944444444444444</v>
      </c>
      <c r="Y342" s="15" t="n">
        <v>0.6909722222222222</v>
      </c>
      <c r="Z342" s="15" t="n">
        <v>0.6944444444444444</v>
      </c>
      <c r="AA342" s="15" t="n">
        <v>0.6965277777777777</v>
      </c>
      <c r="AB342" s="15" t="n">
        <v>0.6979166666666666</v>
      </c>
      <c r="AC342" s="15" t="n">
        <v>0.6979166666666666</v>
      </c>
      <c r="AD342" s="15" t="n">
        <v>0.6993055555555555</v>
      </c>
      <c r="AE342" s="15" t="n">
        <v>0.7</v>
      </c>
      <c r="AF342" s="15" t="n">
        <v>0.6986111111111111</v>
      </c>
      <c r="AG342" s="15" t="n">
        <v>0.7006944444444444</v>
      </c>
      <c r="AH342" s="15" t="n">
        <v>0.7013888888888888</v>
      </c>
      <c r="AI342" s="15" t="n">
        <v>0.7048611111111112</v>
      </c>
      <c r="AJ342" s="15" t="n">
        <v>0.7034722222222223</v>
      </c>
      <c r="AK342" s="15" t="n">
        <v>0.7083333333333334</v>
      </c>
      <c r="AL342" s="15" t="n">
        <v>0.7111111111111111</v>
      </c>
      <c r="AM342" s="15" t="n">
        <v>0.7027777777777777</v>
      </c>
      <c r="AN342" s="15" t="n">
        <v>0.7041666666666667</v>
      </c>
      <c r="AO342" s="15" t="n">
        <v>0.7083333333333334</v>
      </c>
      <c r="AP342" s="15" t="n">
        <v>0.7069444444444445</v>
      </c>
      <c r="AQ342" s="15" t="n">
        <v>0.7152777777777778</v>
      </c>
      <c r="AR342" s="15" t="n">
        <v>0.7159722222222222</v>
      </c>
      <c r="AS342" s="15" t="n">
        <v>0.7180555555555556</v>
      </c>
      <c r="AT342" s="15" t="n">
        <v>0.7159722222222222</v>
      </c>
      <c r="AU342" s="15" t="n">
        <v>0.7125</v>
      </c>
      <c r="AV342" s="15" t="n">
        <v>0.7152777777777778</v>
      </c>
      <c r="AW342" s="15" t="n">
        <v>0.7180555555555556</v>
      </c>
      <c r="AX342" s="15" t="n">
        <v>0.7340277777777777</v>
      </c>
    </row>
    <row r="343">
      <c r="A343" s="14" t="n">
        <v>46362</v>
      </c>
      <c r="B343" s="15" t="n">
        <v>0.6666666666666666</v>
      </c>
      <c r="C343" s="15" t="n">
        <v>0.6541666666666667</v>
      </c>
      <c r="D343" s="15" t="n">
        <v>0.6729166666666667</v>
      </c>
      <c r="E343" s="15" t="n">
        <v>0.6743055555555556</v>
      </c>
      <c r="F343" s="15" t="n">
        <v>0.6777777777777778</v>
      </c>
      <c r="G343" s="15" t="n">
        <v>0.6770833333333334</v>
      </c>
      <c r="H343" s="15" t="n">
        <v>0.6791666666666667</v>
      </c>
      <c r="I343" s="15" t="n">
        <v>0.6798611111111111</v>
      </c>
      <c r="J343" s="15" t="n">
        <v>0.6826388888888889</v>
      </c>
      <c r="K343" s="15" t="n">
        <v>0.6840277777777778</v>
      </c>
      <c r="L343" s="15" t="n">
        <v>0.6861111111111111</v>
      </c>
      <c r="M343" s="15" t="n">
        <v>0.6854166666666667</v>
      </c>
      <c r="N343" s="15" t="n">
        <v>0.6847222222222222</v>
      </c>
      <c r="O343" s="15" t="n">
        <v>0.6861111111111111</v>
      </c>
      <c r="P343" s="15" t="n">
        <v>0.6930555555555555</v>
      </c>
      <c r="Q343" s="15" t="n">
        <v>0.6861111111111111</v>
      </c>
      <c r="R343" s="15" t="n">
        <v>0.6833333333333333</v>
      </c>
      <c r="S343" s="15" t="n">
        <v>0.6909722222222222</v>
      </c>
      <c r="T343" s="15" t="n">
        <v>0.6930555555555555</v>
      </c>
      <c r="U343" s="15" t="n">
        <v>0.6951388888888889</v>
      </c>
      <c r="V343" s="15" t="n">
        <v>0.6888888888888889</v>
      </c>
      <c r="W343" s="15" t="n">
        <v>0.6881944444444444</v>
      </c>
      <c r="X343" s="15" t="n">
        <v>0.6944444444444444</v>
      </c>
      <c r="Y343" s="15" t="n">
        <v>0.6909722222222222</v>
      </c>
      <c r="Z343" s="15" t="n">
        <v>0.6944444444444444</v>
      </c>
      <c r="AA343" s="15" t="n">
        <v>0.6965277777777777</v>
      </c>
      <c r="AB343" s="15" t="n">
        <v>0.6979166666666666</v>
      </c>
      <c r="AC343" s="15" t="n">
        <v>0.6979166666666666</v>
      </c>
      <c r="AD343" s="15" t="n">
        <v>0.6993055555555555</v>
      </c>
      <c r="AE343" s="15" t="n">
        <v>0.7</v>
      </c>
      <c r="AF343" s="15" t="n">
        <v>0.6986111111111111</v>
      </c>
      <c r="AG343" s="15" t="n">
        <v>0.7006944444444444</v>
      </c>
      <c r="AH343" s="15" t="n">
        <v>0.7013888888888888</v>
      </c>
      <c r="AI343" s="15" t="n">
        <v>0.7048611111111112</v>
      </c>
      <c r="AJ343" s="15" t="n">
        <v>0.7034722222222223</v>
      </c>
      <c r="AK343" s="15" t="n">
        <v>0.7083333333333334</v>
      </c>
      <c r="AL343" s="15" t="n">
        <v>0.7111111111111111</v>
      </c>
      <c r="AM343" s="15" t="n">
        <v>0.7027777777777777</v>
      </c>
      <c r="AN343" s="15" t="n">
        <v>0.7041666666666667</v>
      </c>
      <c r="AO343" s="15" t="n">
        <v>0.7083333333333334</v>
      </c>
      <c r="AP343" s="15" t="n">
        <v>0.7069444444444445</v>
      </c>
      <c r="AQ343" s="15" t="n">
        <v>0.7152777777777778</v>
      </c>
      <c r="AR343" s="15" t="n">
        <v>0.7159722222222222</v>
      </c>
      <c r="AS343" s="15" t="n">
        <v>0.7180555555555556</v>
      </c>
      <c r="AT343" s="15" t="n">
        <v>0.7159722222222222</v>
      </c>
      <c r="AU343" s="15" t="n">
        <v>0.7125</v>
      </c>
      <c r="AV343" s="15" t="n">
        <v>0.7152777777777778</v>
      </c>
      <c r="AW343" s="15" t="n">
        <v>0.7180555555555556</v>
      </c>
      <c r="AX343" s="15" t="n">
        <v>0.7340277777777777</v>
      </c>
    </row>
    <row r="344">
      <c r="A344" s="14" t="n">
        <v>46363</v>
      </c>
      <c r="B344" s="15" t="n">
        <v>0.6666666666666666</v>
      </c>
      <c r="C344" s="15" t="n">
        <v>0.6541666666666667</v>
      </c>
      <c r="D344" s="15" t="n">
        <v>0.6729166666666667</v>
      </c>
      <c r="E344" s="15" t="n">
        <v>0.6743055555555556</v>
      </c>
      <c r="F344" s="15" t="n">
        <v>0.6777777777777778</v>
      </c>
      <c r="G344" s="15" t="n">
        <v>0.6770833333333334</v>
      </c>
      <c r="H344" s="15" t="n">
        <v>0.6791666666666667</v>
      </c>
      <c r="I344" s="15" t="n">
        <v>0.6798611111111111</v>
      </c>
      <c r="J344" s="15" t="n">
        <v>0.6826388888888889</v>
      </c>
      <c r="K344" s="15" t="n">
        <v>0.6840277777777778</v>
      </c>
      <c r="L344" s="15" t="n">
        <v>0.6861111111111111</v>
      </c>
      <c r="M344" s="15" t="n">
        <v>0.6854166666666667</v>
      </c>
      <c r="N344" s="15" t="n">
        <v>0.6847222222222222</v>
      </c>
      <c r="O344" s="15" t="n">
        <v>0.6861111111111111</v>
      </c>
      <c r="P344" s="15" t="n">
        <v>0.6930555555555555</v>
      </c>
      <c r="Q344" s="15" t="n">
        <v>0.6861111111111111</v>
      </c>
      <c r="R344" s="15" t="n">
        <v>0.6833333333333333</v>
      </c>
      <c r="S344" s="15" t="n">
        <v>0.6909722222222222</v>
      </c>
      <c r="T344" s="15" t="n">
        <v>0.6930555555555555</v>
      </c>
      <c r="U344" s="15" t="n">
        <v>0.6951388888888889</v>
      </c>
      <c r="V344" s="15" t="n">
        <v>0.6888888888888889</v>
      </c>
      <c r="W344" s="15" t="n">
        <v>0.6881944444444444</v>
      </c>
      <c r="X344" s="15" t="n">
        <v>0.6944444444444444</v>
      </c>
      <c r="Y344" s="15" t="n">
        <v>0.6909722222222222</v>
      </c>
      <c r="Z344" s="15" t="n">
        <v>0.6944444444444444</v>
      </c>
      <c r="AA344" s="15" t="n">
        <v>0.6965277777777777</v>
      </c>
      <c r="AB344" s="15" t="n">
        <v>0.6979166666666666</v>
      </c>
      <c r="AC344" s="15" t="n">
        <v>0.6979166666666666</v>
      </c>
      <c r="AD344" s="15" t="n">
        <v>0.6993055555555555</v>
      </c>
      <c r="AE344" s="15" t="n">
        <v>0.7</v>
      </c>
      <c r="AF344" s="15" t="n">
        <v>0.6986111111111111</v>
      </c>
      <c r="AG344" s="15" t="n">
        <v>0.7006944444444444</v>
      </c>
      <c r="AH344" s="15" t="n">
        <v>0.7013888888888888</v>
      </c>
      <c r="AI344" s="15" t="n">
        <v>0.7048611111111112</v>
      </c>
      <c r="AJ344" s="15" t="n">
        <v>0.7034722222222223</v>
      </c>
      <c r="AK344" s="15" t="n">
        <v>0.7083333333333334</v>
      </c>
      <c r="AL344" s="15" t="n">
        <v>0.7111111111111111</v>
      </c>
      <c r="AM344" s="15" t="n">
        <v>0.7027777777777777</v>
      </c>
      <c r="AN344" s="15" t="n">
        <v>0.7041666666666667</v>
      </c>
      <c r="AO344" s="15" t="n">
        <v>0.7083333333333334</v>
      </c>
      <c r="AP344" s="15" t="n">
        <v>0.7069444444444445</v>
      </c>
      <c r="AQ344" s="15" t="n">
        <v>0.7152777777777778</v>
      </c>
      <c r="AR344" s="15" t="n">
        <v>0.7159722222222222</v>
      </c>
      <c r="AS344" s="15" t="n">
        <v>0.7180555555555556</v>
      </c>
      <c r="AT344" s="15" t="n">
        <v>0.7159722222222222</v>
      </c>
      <c r="AU344" s="15" t="n">
        <v>0.7125</v>
      </c>
      <c r="AV344" s="15" t="n">
        <v>0.7152777777777778</v>
      </c>
      <c r="AW344" s="15" t="n">
        <v>0.7180555555555556</v>
      </c>
      <c r="AX344" s="15" t="n">
        <v>0.7347222222222223</v>
      </c>
    </row>
    <row r="345">
      <c r="A345" s="14" t="n">
        <v>46364</v>
      </c>
      <c r="B345" s="15" t="n">
        <v>0.6666666666666666</v>
      </c>
      <c r="C345" s="15" t="n">
        <v>0.6541666666666667</v>
      </c>
      <c r="D345" s="15" t="n">
        <v>0.6729166666666667</v>
      </c>
      <c r="E345" s="15" t="n">
        <v>0.6743055555555556</v>
      </c>
      <c r="F345" s="15" t="n">
        <v>0.6777777777777778</v>
      </c>
      <c r="G345" s="15" t="n">
        <v>0.6770833333333334</v>
      </c>
      <c r="H345" s="15" t="n">
        <v>0.6791666666666667</v>
      </c>
      <c r="I345" s="15" t="n">
        <v>0.6798611111111111</v>
      </c>
      <c r="J345" s="15" t="n">
        <v>0.6826388888888889</v>
      </c>
      <c r="K345" s="15" t="n">
        <v>0.6840277777777778</v>
      </c>
      <c r="L345" s="15" t="n">
        <v>0.6861111111111111</v>
      </c>
      <c r="M345" s="15" t="n">
        <v>0.6861111111111111</v>
      </c>
      <c r="N345" s="15" t="n">
        <v>0.6847222222222222</v>
      </c>
      <c r="O345" s="15" t="n">
        <v>0.6861111111111111</v>
      </c>
      <c r="P345" s="15" t="n">
        <v>0.6930555555555555</v>
      </c>
      <c r="Q345" s="15" t="n">
        <v>0.6868055555555556</v>
      </c>
      <c r="R345" s="15" t="n">
        <v>0.6833333333333333</v>
      </c>
      <c r="S345" s="15" t="n">
        <v>0.6909722222222222</v>
      </c>
      <c r="T345" s="15" t="n">
        <v>0.6930555555555555</v>
      </c>
      <c r="U345" s="15" t="n">
        <v>0.6951388888888889</v>
      </c>
      <c r="V345" s="15" t="n">
        <v>0.6888888888888889</v>
      </c>
      <c r="W345" s="15" t="n">
        <v>0.6881944444444444</v>
      </c>
      <c r="X345" s="15" t="n">
        <v>0.6944444444444444</v>
      </c>
      <c r="Y345" s="15" t="n">
        <v>0.6909722222222222</v>
      </c>
      <c r="Z345" s="15" t="n">
        <v>0.6944444444444444</v>
      </c>
      <c r="AA345" s="15" t="n">
        <v>0.6965277777777777</v>
      </c>
      <c r="AB345" s="15" t="n">
        <v>0.6979166666666666</v>
      </c>
      <c r="AC345" s="15" t="n">
        <v>0.6979166666666666</v>
      </c>
      <c r="AD345" s="15" t="n">
        <v>0.6993055555555555</v>
      </c>
      <c r="AE345" s="15" t="n">
        <v>0.7</v>
      </c>
      <c r="AF345" s="15" t="n">
        <v>0.6986111111111111</v>
      </c>
      <c r="AG345" s="15" t="n">
        <v>0.7013888888888888</v>
      </c>
      <c r="AH345" s="15" t="n">
        <v>0.7013888888888888</v>
      </c>
      <c r="AI345" s="15" t="n">
        <v>0.7048611111111112</v>
      </c>
      <c r="AJ345" s="15" t="n">
        <v>0.7034722222222223</v>
      </c>
      <c r="AK345" s="15" t="n">
        <v>0.7083333333333334</v>
      </c>
      <c r="AL345" s="15" t="n">
        <v>0.7111111111111111</v>
      </c>
      <c r="AM345" s="15" t="n">
        <v>0.7027777777777777</v>
      </c>
      <c r="AN345" s="15" t="n">
        <v>0.7041666666666667</v>
      </c>
      <c r="AO345" s="15" t="n">
        <v>0.7083333333333334</v>
      </c>
      <c r="AP345" s="15" t="n">
        <v>0.7069444444444445</v>
      </c>
      <c r="AQ345" s="15" t="n">
        <v>0.7152777777777778</v>
      </c>
      <c r="AR345" s="15" t="n">
        <v>0.7159722222222222</v>
      </c>
      <c r="AS345" s="15" t="n">
        <v>0.7180555555555556</v>
      </c>
      <c r="AT345" s="15" t="n">
        <v>0.7159722222222222</v>
      </c>
      <c r="AU345" s="15" t="n">
        <v>0.7125</v>
      </c>
      <c r="AV345" s="15" t="n">
        <v>0.7152777777777778</v>
      </c>
      <c r="AW345" s="15" t="n">
        <v>0.7180555555555556</v>
      </c>
      <c r="AX345" s="15" t="n">
        <v>0.7347222222222223</v>
      </c>
    </row>
    <row r="346">
      <c r="A346" s="14" t="n">
        <v>46365</v>
      </c>
      <c r="B346" s="15" t="n">
        <v>0.6666666666666666</v>
      </c>
      <c r="C346" s="15" t="n">
        <v>0.6541666666666667</v>
      </c>
      <c r="D346" s="15" t="n">
        <v>0.6729166666666667</v>
      </c>
      <c r="E346" s="15" t="n">
        <v>0.6743055555555556</v>
      </c>
      <c r="F346" s="15" t="n">
        <v>0.6777777777777778</v>
      </c>
      <c r="G346" s="15" t="n">
        <v>0.6770833333333334</v>
      </c>
      <c r="H346" s="15" t="n">
        <v>0.6791666666666667</v>
      </c>
      <c r="I346" s="15" t="n">
        <v>0.6798611111111111</v>
      </c>
      <c r="J346" s="15" t="n">
        <v>0.6826388888888889</v>
      </c>
      <c r="K346" s="15" t="n">
        <v>0.6840277777777778</v>
      </c>
      <c r="L346" s="15" t="n">
        <v>0.6868055555555556</v>
      </c>
      <c r="M346" s="15" t="n">
        <v>0.6861111111111111</v>
      </c>
      <c r="N346" s="15" t="n">
        <v>0.6847222222222222</v>
      </c>
      <c r="O346" s="15" t="n">
        <v>0.6861111111111111</v>
      </c>
      <c r="P346" s="15" t="n">
        <v>0.6930555555555555</v>
      </c>
      <c r="Q346" s="15" t="n">
        <v>0.6868055555555556</v>
      </c>
      <c r="R346" s="15" t="n">
        <v>0.6840277777777778</v>
      </c>
      <c r="S346" s="15" t="n">
        <v>0.6909722222222222</v>
      </c>
      <c r="T346" s="15" t="n">
        <v>0.6930555555555555</v>
      </c>
      <c r="U346" s="15" t="n">
        <v>0.6951388888888889</v>
      </c>
      <c r="V346" s="15" t="n">
        <v>0.6888888888888889</v>
      </c>
      <c r="W346" s="15" t="n">
        <v>0.6881944444444444</v>
      </c>
      <c r="X346" s="15" t="n">
        <v>0.6944444444444444</v>
      </c>
      <c r="Y346" s="15" t="n">
        <v>0.6909722222222222</v>
      </c>
      <c r="Z346" s="15" t="n">
        <v>0.6944444444444444</v>
      </c>
      <c r="AA346" s="15" t="n">
        <v>0.6965277777777777</v>
      </c>
      <c r="AB346" s="15" t="n">
        <v>0.6979166666666666</v>
      </c>
      <c r="AC346" s="15" t="n">
        <v>0.6979166666666666</v>
      </c>
      <c r="AD346" s="15" t="n">
        <v>0.6993055555555555</v>
      </c>
      <c r="AE346" s="15" t="n">
        <v>0.7</v>
      </c>
      <c r="AF346" s="15" t="n">
        <v>0.6986111111111111</v>
      </c>
      <c r="AG346" s="15" t="n">
        <v>0.7013888888888888</v>
      </c>
      <c r="AH346" s="15" t="n">
        <v>0.7013888888888888</v>
      </c>
      <c r="AI346" s="15" t="n">
        <v>0.7048611111111112</v>
      </c>
      <c r="AJ346" s="15" t="n">
        <v>0.7041666666666667</v>
      </c>
      <c r="AK346" s="15" t="n">
        <v>0.7083333333333334</v>
      </c>
      <c r="AL346" s="15" t="n">
        <v>0.7118055555555556</v>
      </c>
      <c r="AM346" s="15" t="n">
        <v>0.7034722222222223</v>
      </c>
      <c r="AN346" s="15" t="n">
        <v>0.7041666666666667</v>
      </c>
      <c r="AO346" s="15" t="n">
        <v>0.7083333333333334</v>
      </c>
      <c r="AP346" s="15" t="n">
        <v>0.7069444444444445</v>
      </c>
      <c r="AQ346" s="15" t="n">
        <v>0.7152777777777778</v>
      </c>
      <c r="AR346" s="15" t="n">
        <v>0.7166666666666667</v>
      </c>
      <c r="AS346" s="15" t="n">
        <v>0.71875</v>
      </c>
      <c r="AT346" s="15" t="n">
        <v>0.7159722222222222</v>
      </c>
      <c r="AU346" s="15" t="n">
        <v>0.7125</v>
      </c>
      <c r="AV346" s="15" t="n">
        <v>0.7152777777777778</v>
      </c>
      <c r="AW346" s="15" t="n">
        <v>0.71875</v>
      </c>
      <c r="AX346" s="15" t="n">
        <v>0.7347222222222223</v>
      </c>
    </row>
    <row r="347">
      <c r="A347" s="14" t="n">
        <v>46366</v>
      </c>
      <c r="B347" s="15" t="n">
        <v>0.6666666666666666</v>
      </c>
      <c r="C347" s="15" t="n">
        <v>0.6541666666666667</v>
      </c>
      <c r="D347" s="15" t="n">
        <v>0.6729166666666667</v>
      </c>
      <c r="E347" s="15" t="n">
        <v>0.6743055555555556</v>
      </c>
      <c r="F347" s="15" t="n">
        <v>0.6777777777777778</v>
      </c>
      <c r="G347" s="15" t="n">
        <v>0.6770833333333334</v>
      </c>
      <c r="H347" s="15" t="n">
        <v>0.6791666666666667</v>
      </c>
      <c r="I347" s="15" t="n">
        <v>0.6798611111111111</v>
      </c>
      <c r="J347" s="15" t="n">
        <v>0.6826388888888889</v>
      </c>
      <c r="K347" s="15" t="n">
        <v>0.6840277777777778</v>
      </c>
      <c r="L347" s="15" t="n">
        <v>0.6868055555555556</v>
      </c>
      <c r="M347" s="15" t="n">
        <v>0.6861111111111111</v>
      </c>
      <c r="N347" s="15" t="n">
        <v>0.6854166666666667</v>
      </c>
      <c r="O347" s="15" t="n">
        <v>0.6861111111111111</v>
      </c>
      <c r="P347" s="15" t="n">
        <v>0.6930555555555555</v>
      </c>
      <c r="Q347" s="15" t="n">
        <v>0.6868055555555556</v>
      </c>
      <c r="R347" s="15" t="n">
        <v>0.6840277777777778</v>
      </c>
      <c r="S347" s="15" t="n">
        <v>0.6909722222222222</v>
      </c>
      <c r="T347" s="15" t="n">
        <v>0.6930555555555555</v>
      </c>
      <c r="U347" s="15" t="n">
        <v>0.6951388888888889</v>
      </c>
      <c r="V347" s="15" t="n">
        <v>0.6895833333333333</v>
      </c>
      <c r="W347" s="15" t="n">
        <v>0.6881944444444444</v>
      </c>
      <c r="X347" s="15" t="n">
        <v>0.6944444444444444</v>
      </c>
      <c r="Y347" s="15" t="n">
        <v>0.6909722222222222</v>
      </c>
      <c r="Z347" s="15" t="n">
        <v>0.6944444444444444</v>
      </c>
      <c r="AA347" s="15" t="n">
        <v>0.6965277777777777</v>
      </c>
      <c r="AB347" s="15" t="n">
        <v>0.6979166666666666</v>
      </c>
      <c r="AC347" s="15" t="n">
        <v>0.6979166666666666</v>
      </c>
      <c r="AD347" s="15" t="n">
        <v>0.6993055555555555</v>
      </c>
      <c r="AE347" s="15" t="n">
        <v>0.7006944444444444</v>
      </c>
      <c r="AF347" s="15" t="n">
        <v>0.6986111111111111</v>
      </c>
      <c r="AG347" s="15" t="n">
        <v>0.7013888888888888</v>
      </c>
      <c r="AH347" s="15" t="n">
        <v>0.7013888888888888</v>
      </c>
      <c r="AI347" s="15" t="n">
        <v>0.7048611111111112</v>
      </c>
      <c r="AJ347" s="15" t="n">
        <v>0.7041666666666667</v>
      </c>
      <c r="AK347" s="15" t="n">
        <v>0.7083333333333334</v>
      </c>
      <c r="AL347" s="15" t="n">
        <v>0.7118055555555556</v>
      </c>
      <c r="AM347" s="15" t="n">
        <v>0.7034722222222223</v>
      </c>
      <c r="AN347" s="15" t="n">
        <v>0.7041666666666667</v>
      </c>
      <c r="AO347" s="15" t="n">
        <v>0.7083333333333334</v>
      </c>
      <c r="AP347" s="15" t="n">
        <v>0.7069444444444445</v>
      </c>
      <c r="AQ347" s="15" t="n">
        <v>0.7159722222222222</v>
      </c>
      <c r="AR347" s="15" t="n">
        <v>0.7166666666666667</v>
      </c>
      <c r="AS347" s="15" t="n">
        <v>0.71875</v>
      </c>
      <c r="AT347" s="15" t="n">
        <v>0.7159722222222222</v>
      </c>
      <c r="AU347" s="15" t="n">
        <v>0.7125</v>
      </c>
      <c r="AV347" s="15" t="n">
        <v>0.7159722222222222</v>
      </c>
      <c r="AW347" s="15" t="n">
        <v>0.71875</v>
      </c>
      <c r="AX347" s="15" t="n">
        <v>0.7347222222222223</v>
      </c>
    </row>
    <row r="348">
      <c r="A348" s="14" t="n">
        <v>46367</v>
      </c>
      <c r="B348" s="15" t="n">
        <v>0.6666666666666666</v>
      </c>
      <c r="C348" s="15" t="n">
        <v>0.6541666666666667</v>
      </c>
      <c r="D348" s="15" t="n">
        <v>0.6729166666666667</v>
      </c>
      <c r="E348" s="15" t="n">
        <v>0.6743055555555556</v>
      </c>
      <c r="F348" s="15" t="n">
        <v>0.6777777777777778</v>
      </c>
      <c r="G348" s="15" t="n">
        <v>0.6770833333333334</v>
      </c>
      <c r="H348" s="15" t="n">
        <v>0.6798611111111111</v>
      </c>
      <c r="I348" s="15" t="n">
        <v>0.6798611111111111</v>
      </c>
      <c r="J348" s="15" t="n">
        <v>0.6826388888888889</v>
      </c>
      <c r="K348" s="15" t="n">
        <v>0.6840277777777778</v>
      </c>
      <c r="L348" s="15" t="n">
        <v>0.6868055555555556</v>
      </c>
      <c r="M348" s="15" t="n">
        <v>0.6861111111111111</v>
      </c>
      <c r="N348" s="15" t="n">
        <v>0.6854166666666667</v>
      </c>
      <c r="O348" s="15" t="n">
        <v>0.6861111111111111</v>
      </c>
      <c r="P348" s="15" t="n">
        <v>0.69375</v>
      </c>
      <c r="Q348" s="15" t="n">
        <v>0.6868055555555556</v>
      </c>
      <c r="R348" s="15" t="n">
        <v>0.6840277777777778</v>
      </c>
      <c r="S348" s="15" t="n">
        <v>0.6909722222222222</v>
      </c>
      <c r="T348" s="15" t="n">
        <v>0.6930555555555555</v>
      </c>
      <c r="U348" s="15" t="n">
        <v>0.6951388888888889</v>
      </c>
      <c r="V348" s="15" t="n">
        <v>0.6895833333333333</v>
      </c>
      <c r="W348" s="15" t="n">
        <v>0.6888888888888889</v>
      </c>
      <c r="X348" s="15" t="n">
        <v>0.6951388888888889</v>
      </c>
      <c r="Y348" s="15" t="n">
        <v>0.6909722222222222</v>
      </c>
      <c r="Z348" s="15" t="n">
        <v>0.6951388888888889</v>
      </c>
      <c r="AA348" s="15" t="n">
        <v>0.6965277777777777</v>
      </c>
      <c r="AB348" s="15" t="n">
        <v>0.6979166666666666</v>
      </c>
      <c r="AC348" s="15" t="n">
        <v>0.6986111111111111</v>
      </c>
      <c r="AD348" s="15" t="n">
        <v>0.7</v>
      </c>
      <c r="AE348" s="15" t="n">
        <v>0.7006944444444444</v>
      </c>
      <c r="AF348" s="15" t="n">
        <v>0.6986111111111111</v>
      </c>
      <c r="AG348" s="15" t="n">
        <v>0.7013888888888888</v>
      </c>
      <c r="AH348" s="15" t="n">
        <v>0.7013888888888888</v>
      </c>
      <c r="AI348" s="15" t="n">
        <v>0.7048611111111112</v>
      </c>
      <c r="AJ348" s="15" t="n">
        <v>0.7041666666666667</v>
      </c>
      <c r="AK348" s="15" t="n">
        <v>0.7083333333333334</v>
      </c>
      <c r="AL348" s="15" t="n">
        <v>0.7118055555555556</v>
      </c>
      <c r="AM348" s="15" t="n">
        <v>0.7034722222222223</v>
      </c>
      <c r="AN348" s="15" t="n">
        <v>0.7041666666666667</v>
      </c>
      <c r="AO348" s="15" t="n">
        <v>0.7090277777777778</v>
      </c>
      <c r="AP348" s="15" t="n">
        <v>0.7069444444444445</v>
      </c>
      <c r="AQ348" s="15" t="n">
        <v>0.7159722222222222</v>
      </c>
      <c r="AR348" s="15" t="n">
        <v>0.7166666666666667</v>
      </c>
      <c r="AS348" s="15" t="n">
        <v>0.71875</v>
      </c>
      <c r="AT348" s="15" t="n">
        <v>0.7159722222222222</v>
      </c>
      <c r="AU348" s="15" t="n">
        <v>0.7131944444444445</v>
      </c>
      <c r="AV348" s="15" t="n">
        <v>0.7159722222222222</v>
      </c>
      <c r="AW348" s="15" t="n">
        <v>0.71875</v>
      </c>
      <c r="AX348" s="15" t="n">
        <v>0.7347222222222223</v>
      </c>
    </row>
    <row r="349">
      <c r="A349" s="14" t="n">
        <v>46368</v>
      </c>
      <c r="B349" s="15" t="n">
        <v>0.6666666666666666</v>
      </c>
      <c r="C349" s="15" t="n">
        <v>0.6541666666666667</v>
      </c>
      <c r="D349" s="15" t="n">
        <v>0.6736111111111112</v>
      </c>
      <c r="E349" s="15" t="n">
        <v>0.6743055555555556</v>
      </c>
      <c r="F349" s="15" t="n">
        <v>0.6784722222222223</v>
      </c>
      <c r="G349" s="15" t="n">
        <v>0.6770833333333334</v>
      </c>
      <c r="H349" s="15" t="n">
        <v>0.6798611111111111</v>
      </c>
      <c r="I349" s="15" t="n">
        <v>0.6805555555555556</v>
      </c>
      <c r="J349" s="15" t="n">
        <v>0.6826388888888889</v>
      </c>
      <c r="K349" s="15" t="n">
        <v>0.6840277777777778</v>
      </c>
      <c r="L349" s="15" t="n">
        <v>0.6868055555555556</v>
      </c>
      <c r="M349" s="15" t="n">
        <v>0.6861111111111111</v>
      </c>
      <c r="N349" s="15" t="n">
        <v>0.6854166666666667</v>
      </c>
      <c r="O349" s="15" t="n">
        <v>0.6861111111111111</v>
      </c>
      <c r="P349" s="15" t="n">
        <v>0.69375</v>
      </c>
      <c r="Q349" s="15" t="n">
        <v>0.6868055555555556</v>
      </c>
      <c r="R349" s="15" t="n">
        <v>0.6840277777777778</v>
      </c>
      <c r="S349" s="15" t="n">
        <v>0.6916666666666667</v>
      </c>
      <c r="T349" s="15" t="n">
        <v>0.6930555555555555</v>
      </c>
      <c r="U349" s="15" t="n">
        <v>0.6951388888888889</v>
      </c>
      <c r="V349" s="15" t="n">
        <v>0.6895833333333333</v>
      </c>
      <c r="W349" s="15" t="n">
        <v>0.6888888888888889</v>
      </c>
      <c r="X349" s="15" t="n">
        <v>0.6951388888888889</v>
      </c>
      <c r="Y349" s="15" t="n">
        <v>0.6909722222222222</v>
      </c>
      <c r="Z349" s="15" t="n">
        <v>0.6951388888888889</v>
      </c>
      <c r="AA349" s="15" t="n">
        <v>0.6972222222222222</v>
      </c>
      <c r="AB349" s="15" t="n">
        <v>0.6979166666666666</v>
      </c>
      <c r="AC349" s="15" t="n">
        <v>0.6986111111111111</v>
      </c>
      <c r="AD349" s="15" t="n">
        <v>0.7</v>
      </c>
      <c r="AE349" s="15" t="n">
        <v>0.7006944444444444</v>
      </c>
      <c r="AF349" s="15" t="n">
        <v>0.6986111111111111</v>
      </c>
      <c r="AG349" s="15" t="n">
        <v>0.7013888888888888</v>
      </c>
      <c r="AH349" s="15" t="n">
        <v>0.7020833333333333</v>
      </c>
      <c r="AI349" s="15" t="n">
        <v>0.7048611111111112</v>
      </c>
      <c r="AJ349" s="15" t="n">
        <v>0.7041666666666667</v>
      </c>
      <c r="AK349" s="15" t="n">
        <v>0.7090277777777778</v>
      </c>
      <c r="AL349" s="15" t="n">
        <v>0.7118055555555556</v>
      </c>
      <c r="AM349" s="15" t="n">
        <v>0.7034722222222223</v>
      </c>
      <c r="AN349" s="15" t="n">
        <v>0.7041666666666667</v>
      </c>
      <c r="AO349" s="15" t="n">
        <v>0.7090277777777778</v>
      </c>
      <c r="AP349" s="15" t="n">
        <v>0.7069444444444445</v>
      </c>
      <c r="AQ349" s="15" t="n">
        <v>0.7159722222222222</v>
      </c>
      <c r="AR349" s="15" t="n">
        <v>0.7166666666666667</v>
      </c>
      <c r="AS349" s="15" t="n">
        <v>0.71875</v>
      </c>
      <c r="AT349" s="15" t="n">
        <v>0.7166666666666667</v>
      </c>
      <c r="AU349" s="15" t="n">
        <v>0.7131944444444445</v>
      </c>
      <c r="AV349" s="15" t="n">
        <v>0.7159722222222222</v>
      </c>
      <c r="AW349" s="15" t="n">
        <v>0.71875</v>
      </c>
      <c r="AX349" s="15" t="n">
        <v>0.7354166666666667</v>
      </c>
    </row>
    <row r="350">
      <c r="A350" s="14" t="n">
        <v>46369</v>
      </c>
      <c r="B350" s="15" t="n">
        <v>0.6666666666666666</v>
      </c>
      <c r="C350" s="15" t="n">
        <v>0.6541666666666667</v>
      </c>
      <c r="D350" s="15" t="n">
        <v>0.6736111111111112</v>
      </c>
      <c r="E350" s="15" t="n">
        <v>0.6743055555555556</v>
      </c>
      <c r="F350" s="15" t="n">
        <v>0.6784722222222223</v>
      </c>
      <c r="G350" s="15" t="n">
        <v>0.6777777777777778</v>
      </c>
      <c r="H350" s="15" t="n">
        <v>0.6798611111111111</v>
      </c>
      <c r="I350" s="15" t="n">
        <v>0.6805555555555556</v>
      </c>
      <c r="J350" s="15" t="n">
        <v>0.6833333333333333</v>
      </c>
      <c r="K350" s="15" t="n">
        <v>0.6840277777777778</v>
      </c>
      <c r="L350" s="15" t="n">
        <v>0.6868055555555556</v>
      </c>
      <c r="M350" s="15" t="n">
        <v>0.6861111111111111</v>
      </c>
      <c r="N350" s="15" t="n">
        <v>0.6854166666666667</v>
      </c>
      <c r="O350" s="15" t="n">
        <v>0.6861111111111111</v>
      </c>
      <c r="P350" s="15" t="n">
        <v>0.69375</v>
      </c>
      <c r="Q350" s="15" t="n">
        <v>0.6868055555555556</v>
      </c>
      <c r="R350" s="15" t="n">
        <v>0.6840277777777778</v>
      </c>
      <c r="S350" s="15" t="n">
        <v>0.6916666666666667</v>
      </c>
      <c r="T350" s="15" t="n">
        <v>0.6930555555555555</v>
      </c>
      <c r="U350" s="15" t="n">
        <v>0.6951388888888889</v>
      </c>
      <c r="V350" s="15" t="n">
        <v>0.6895833333333333</v>
      </c>
      <c r="W350" s="15" t="n">
        <v>0.6888888888888889</v>
      </c>
      <c r="X350" s="15" t="n">
        <v>0.6951388888888889</v>
      </c>
      <c r="Y350" s="15" t="n">
        <v>0.6916666666666667</v>
      </c>
      <c r="Z350" s="15" t="n">
        <v>0.6951388888888889</v>
      </c>
      <c r="AA350" s="15" t="n">
        <v>0.6972222222222222</v>
      </c>
      <c r="AB350" s="15" t="n">
        <v>0.6986111111111111</v>
      </c>
      <c r="AC350" s="15" t="n">
        <v>0.6986111111111111</v>
      </c>
      <c r="AD350" s="15" t="n">
        <v>0.7</v>
      </c>
      <c r="AE350" s="15" t="n">
        <v>0.7006944444444444</v>
      </c>
      <c r="AF350" s="15" t="n">
        <v>0.6993055555555555</v>
      </c>
      <c r="AG350" s="15" t="n">
        <v>0.7013888888888888</v>
      </c>
      <c r="AH350" s="15" t="n">
        <v>0.7020833333333333</v>
      </c>
      <c r="AI350" s="15" t="n">
        <v>0.7055555555555556</v>
      </c>
      <c r="AJ350" s="15" t="n">
        <v>0.7041666666666667</v>
      </c>
      <c r="AK350" s="15" t="n">
        <v>0.7090277777777778</v>
      </c>
      <c r="AL350" s="15" t="n">
        <v>0.7118055555555556</v>
      </c>
      <c r="AM350" s="15" t="n">
        <v>0.7034722222222223</v>
      </c>
      <c r="AN350" s="15" t="n">
        <v>0.7048611111111112</v>
      </c>
      <c r="AO350" s="15" t="n">
        <v>0.7090277777777778</v>
      </c>
      <c r="AP350" s="15" t="n">
        <v>0.7076388888888889</v>
      </c>
      <c r="AQ350" s="15" t="n">
        <v>0.7159722222222222</v>
      </c>
      <c r="AR350" s="15" t="n">
        <v>0.7166666666666667</v>
      </c>
      <c r="AS350" s="15" t="n">
        <v>0.71875</v>
      </c>
      <c r="AT350" s="15" t="n">
        <v>0.7166666666666667</v>
      </c>
      <c r="AU350" s="15" t="n">
        <v>0.7131944444444445</v>
      </c>
      <c r="AV350" s="15" t="n">
        <v>0.7159722222222222</v>
      </c>
      <c r="AW350" s="15" t="n">
        <v>0.71875</v>
      </c>
      <c r="AX350" s="15" t="n">
        <v>0.7354166666666667</v>
      </c>
    </row>
    <row r="351">
      <c r="A351" s="14" t="n">
        <v>46370</v>
      </c>
      <c r="B351" s="15" t="n">
        <v>0.6666666666666666</v>
      </c>
      <c r="C351" s="15" t="n">
        <v>0.6541666666666667</v>
      </c>
      <c r="D351" s="15" t="n">
        <v>0.6736111111111112</v>
      </c>
      <c r="E351" s="15" t="n">
        <v>0.675</v>
      </c>
      <c r="F351" s="15" t="n">
        <v>0.6784722222222223</v>
      </c>
      <c r="G351" s="15" t="n">
        <v>0.6777777777777778</v>
      </c>
      <c r="H351" s="15" t="n">
        <v>0.6798611111111111</v>
      </c>
      <c r="I351" s="15" t="n">
        <v>0.6805555555555556</v>
      </c>
      <c r="J351" s="15" t="n">
        <v>0.6833333333333333</v>
      </c>
      <c r="K351" s="15" t="n">
        <v>0.6847222222222222</v>
      </c>
      <c r="L351" s="15" t="n">
        <v>0.6868055555555556</v>
      </c>
      <c r="M351" s="15" t="n">
        <v>0.6868055555555556</v>
      </c>
      <c r="N351" s="15" t="n">
        <v>0.6854166666666667</v>
      </c>
      <c r="O351" s="15" t="n">
        <v>0.6868055555555556</v>
      </c>
      <c r="P351" s="15" t="n">
        <v>0.69375</v>
      </c>
      <c r="Q351" s="15" t="n">
        <v>0.6875</v>
      </c>
      <c r="R351" s="15" t="n">
        <v>0.6840277777777778</v>
      </c>
      <c r="S351" s="15" t="n">
        <v>0.6916666666666667</v>
      </c>
      <c r="T351" s="15" t="n">
        <v>0.69375</v>
      </c>
      <c r="U351" s="15" t="n">
        <v>0.6958333333333333</v>
      </c>
      <c r="V351" s="15" t="n">
        <v>0.6895833333333333</v>
      </c>
      <c r="W351" s="15" t="n">
        <v>0.6888888888888889</v>
      </c>
      <c r="X351" s="15" t="n">
        <v>0.6951388888888889</v>
      </c>
      <c r="Y351" s="15" t="n">
        <v>0.6916666666666667</v>
      </c>
      <c r="Z351" s="15" t="n">
        <v>0.6951388888888889</v>
      </c>
      <c r="AA351" s="15" t="n">
        <v>0.6972222222222222</v>
      </c>
      <c r="AB351" s="15" t="n">
        <v>0.6986111111111111</v>
      </c>
      <c r="AC351" s="15" t="n">
        <v>0.6986111111111111</v>
      </c>
      <c r="AD351" s="15" t="n">
        <v>0.7</v>
      </c>
      <c r="AE351" s="15" t="n">
        <v>0.7006944444444444</v>
      </c>
      <c r="AF351" s="15" t="n">
        <v>0.6993055555555555</v>
      </c>
      <c r="AG351" s="15" t="n">
        <v>0.7020833333333333</v>
      </c>
      <c r="AH351" s="15" t="n">
        <v>0.7020833333333333</v>
      </c>
      <c r="AI351" s="15" t="n">
        <v>0.7055555555555556</v>
      </c>
      <c r="AJ351" s="15" t="n">
        <v>0.7048611111111112</v>
      </c>
      <c r="AK351" s="15" t="n">
        <v>0.7090277777777778</v>
      </c>
      <c r="AL351" s="15" t="n">
        <v>0.7125</v>
      </c>
      <c r="AM351" s="15" t="n">
        <v>0.7041666666666667</v>
      </c>
      <c r="AN351" s="15" t="n">
        <v>0.7048611111111112</v>
      </c>
      <c r="AO351" s="15" t="n">
        <v>0.7090277777777778</v>
      </c>
      <c r="AP351" s="15" t="n">
        <v>0.7076388888888889</v>
      </c>
      <c r="AQ351" s="15" t="n">
        <v>0.7159722222222222</v>
      </c>
      <c r="AR351" s="15" t="n">
        <v>0.7173611111111111</v>
      </c>
      <c r="AS351" s="15" t="n">
        <v>0.7194444444444444</v>
      </c>
      <c r="AT351" s="15" t="n">
        <v>0.7166666666666667</v>
      </c>
      <c r="AU351" s="15" t="n">
        <v>0.7131944444444445</v>
      </c>
      <c r="AV351" s="15" t="n">
        <v>0.7159722222222222</v>
      </c>
      <c r="AW351" s="15" t="n">
        <v>0.7194444444444444</v>
      </c>
      <c r="AX351" s="15" t="n">
        <v>0.7354166666666667</v>
      </c>
    </row>
    <row r="352">
      <c r="A352" s="14" t="n">
        <v>46371</v>
      </c>
      <c r="B352" s="15" t="n">
        <v>0.6666666666666666</v>
      </c>
      <c r="C352" s="15" t="n">
        <v>0.6548611111111111</v>
      </c>
      <c r="D352" s="15" t="n">
        <v>0.6736111111111112</v>
      </c>
      <c r="E352" s="15" t="n">
        <v>0.675</v>
      </c>
      <c r="F352" s="15" t="n">
        <v>0.6784722222222223</v>
      </c>
      <c r="G352" s="15" t="n">
        <v>0.6777777777777778</v>
      </c>
      <c r="H352" s="15" t="n">
        <v>0.6798611111111111</v>
      </c>
      <c r="I352" s="15" t="n">
        <v>0.6805555555555556</v>
      </c>
      <c r="J352" s="15" t="n">
        <v>0.6833333333333333</v>
      </c>
      <c r="K352" s="15" t="n">
        <v>0.6847222222222222</v>
      </c>
      <c r="L352" s="15" t="n">
        <v>0.6875</v>
      </c>
      <c r="M352" s="15" t="n">
        <v>0.6868055555555556</v>
      </c>
      <c r="N352" s="15" t="n">
        <v>0.6861111111111111</v>
      </c>
      <c r="O352" s="15" t="n">
        <v>0.6868055555555556</v>
      </c>
      <c r="P352" s="15" t="n">
        <v>0.6944444444444444</v>
      </c>
      <c r="Q352" s="15" t="n">
        <v>0.6875</v>
      </c>
      <c r="R352" s="15" t="n">
        <v>0.6847222222222222</v>
      </c>
      <c r="S352" s="15" t="n">
        <v>0.6916666666666667</v>
      </c>
      <c r="T352" s="15" t="n">
        <v>0.69375</v>
      </c>
      <c r="U352" s="15" t="n">
        <v>0.6958333333333333</v>
      </c>
      <c r="V352" s="15" t="n">
        <v>0.6902777777777778</v>
      </c>
      <c r="W352" s="15" t="n">
        <v>0.6895833333333333</v>
      </c>
      <c r="X352" s="15" t="n">
        <v>0.6958333333333333</v>
      </c>
      <c r="Y352" s="15" t="n">
        <v>0.6916666666666667</v>
      </c>
      <c r="Z352" s="15" t="n">
        <v>0.6958333333333333</v>
      </c>
      <c r="AA352" s="15" t="n">
        <v>0.6972222222222222</v>
      </c>
      <c r="AB352" s="15" t="n">
        <v>0.6986111111111111</v>
      </c>
      <c r="AC352" s="15" t="n">
        <v>0.6993055555555555</v>
      </c>
      <c r="AD352" s="15" t="n">
        <v>0.7006944444444444</v>
      </c>
      <c r="AE352" s="15" t="n">
        <v>0.7013888888888888</v>
      </c>
      <c r="AF352" s="15" t="n">
        <v>0.6993055555555555</v>
      </c>
      <c r="AG352" s="15" t="n">
        <v>0.7020833333333333</v>
      </c>
      <c r="AH352" s="15" t="n">
        <v>0.7020833333333333</v>
      </c>
      <c r="AI352" s="15" t="n">
        <v>0.7055555555555556</v>
      </c>
      <c r="AJ352" s="15" t="n">
        <v>0.7048611111111112</v>
      </c>
      <c r="AK352" s="15" t="n">
        <v>0.7090277777777778</v>
      </c>
      <c r="AL352" s="15" t="n">
        <v>0.7125</v>
      </c>
      <c r="AM352" s="15" t="n">
        <v>0.7041666666666667</v>
      </c>
      <c r="AN352" s="15" t="n">
        <v>0.7048611111111112</v>
      </c>
      <c r="AO352" s="15" t="n">
        <v>0.7097222222222223</v>
      </c>
      <c r="AP352" s="15" t="n">
        <v>0.7076388888888889</v>
      </c>
      <c r="AQ352" s="15" t="n">
        <v>0.7166666666666667</v>
      </c>
      <c r="AR352" s="15" t="n">
        <v>0.7173611111111111</v>
      </c>
      <c r="AS352" s="15" t="n">
        <v>0.7194444444444444</v>
      </c>
      <c r="AT352" s="15" t="n">
        <v>0.7166666666666667</v>
      </c>
      <c r="AU352" s="15" t="n">
        <v>0.7138888888888889</v>
      </c>
      <c r="AV352" s="15" t="n">
        <v>0.7166666666666667</v>
      </c>
      <c r="AW352" s="15" t="n">
        <v>0.7194444444444444</v>
      </c>
      <c r="AX352" s="15" t="n">
        <v>0.7361111111111112</v>
      </c>
    </row>
    <row r="353">
      <c r="A353" s="14" t="n">
        <v>46372</v>
      </c>
      <c r="B353" s="15" t="n">
        <v>0.6673611111111111</v>
      </c>
      <c r="C353" s="15" t="n">
        <v>0.6548611111111111</v>
      </c>
      <c r="D353" s="15" t="n">
        <v>0.6736111111111112</v>
      </c>
      <c r="E353" s="15" t="n">
        <v>0.675</v>
      </c>
      <c r="F353" s="15" t="n">
        <v>0.6791666666666667</v>
      </c>
      <c r="G353" s="15" t="n">
        <v>0.6777777777777778</v>
      </c>
      <c r="H353" s="15" t="n">
        <v>0.6805555555555556</v>
      </c>
      <c r="I353" s="15" t="n">
        <v>0.68125</v>
      </c>
      <c r="J353" s="15" t="n">
        <v>0.6833333333333333</v>
      </c>
      <c r="K353" s="15" t="n">
        <v>0.6847222222222222</v>
      </c>
      <c r="L353" s="15" t="n">
        <v>0.6875</v>
      </c>
      <c r="M353" s="15" t="n">
        <v>0.6868055555555556</v>
      </c>
      <c r="N353" s="15" t="n">
        <v>0.6861111111111111</v>
      </c>
      <c r="O353" s="15" t="n">
        <v>0.6868055555555556</v>
      </c>
      <c r="P353" s="15" t="n">
        <v>0.6944444444444444</v>
      </c>
      <c r="Q353" s="15" t="n">
        <v>0.6875</v>
      </c>
      <c r="R353" s="15" t="n">
        <v>0.6847222222222222</v>
      </c>
      <c r="S353" s="15" t="n">
        <v>0.6923611111111111</v>
      </c>
      <c r="T353" s="15" t="n">
        <v>0.69375</v>
      </c>
      <c r="U353" s="15" t="n">
        <v>0.6958333333333333</v>
      </c>
      <c r="V353" s="15" t="n">
        <v>0.6902777777777778</v>
      </c>
      <c r="W353" s="15" t="n">
        <v>0.6895833333333333</v>
      </c>
      <c r="X353" s="15" t="n">
        <v>0.6958333333333333</v>
      </c>
      <c r="Y353" s="15" t="n">
        <v>0.6923611111111111</v>
      </c>
      <c r="Z353" s="15" t="n">
        <v>0.6958333333333333</v>
      </c>
      <c r="AA353" s="15" t="n">
        <v>0.6979166666666666</v>
      </c>
      <c r="AB353" s="15" t="n">
        <v>0.6993055555555555</v>
      </c>
      <c r="AC353" s="15" t="n">
        <v>0.6993055555555555</v>
      </c>
      <c r="AD353" s="15" t="n">
        <v>0.7006944444444444</v>
      </c>
      <c r="AE353" s="15" t="n">
        <v>0.7013888888888888</v>
      </c>
      <c r="AF353" s="15" t="n">
        <v>0.6993055555555555</v>
      </c>
      <c r="AG353" s="15" t="n">
        <v>0.7020833333333333</v>
      </c>
      <c r="AH353" s="15" t="n">
        <v>0.7027777777777777</v>
      </c>
      <c r="AI353" s="15" t="n">
        <v>0.70625</v>
      </c>
      <c r="AJ353" s="15" t="n">
        <v>0.7048611111111112</v>
      </c>
      <c r="AK353" s="15" t="n">
        <v>0.7097222222222223</v>
      </c>
      <c r="AL353" s="15" t="n">
        <v>0.7125</v>
      </c>
      <c r="AM353" s="15" t="n">
        <v>0.7041666666666667</v>
      </c>
      <c r="AN353" s="15" t="n">
        <v>0.7048611111111112</v>
      </c>
      <c r="AO353" s="15" t="n">
        <v>0.7097222222222223</v>
      </c>
      <c r="AP353" s="15" t="n">
        <v>0.7083333333333334</v>
      </c>
      <c r="AQ353" s="15" t="n">
        <v>0.7166666666666667</v>
      </c>
      <c r="AR353" s="15" t="n">
        <v>0.7173611111111111</v>
      </c>
      <c r="AS353" s="15" t="n">
        <v>0.7194444444444444</v>
      </c>
      <c r="AT353" s="15" t="n">
        <v>0.7173611111111111</v>
      </c>
      <c r="AU353" s="15" t="n">
        <v>0.7138888888888889</v>
      </c>
      <c r="AV353" s="15" t="n">
        <v>0.7166666666666667</v>
      </c>
      <c r="AW353" s="15" t="n">
        <v>0.7194444444444444</v>
      </c>
      <c r="AX353" s="15" t="n">
        <v>0.7361111111111112</v>
      </c>
    </row>
    <row r="354">
      <c r="A354" s="14" t="n">
        <v>46373</v>
      </c>
      <c r="B354" s="15" t="n">
        <v>0.6673611111111111</v>
      </c>
      <c r="C354" s="15" t="n">
        <v>0.6548611111111111</v>
      </c>
      <c r="D354" s="15" t="n">
        <v>0.6743055555555556</v>
      </c>
      <c r="E354" s="15" t="n">
        <v>0.6756944444444445</v>
      </c>
      <c r="F354" s="15" t="n">
        <v>0.6791666666666667</v>
      </c>
      <c r="G354" s="15" t="n">
        <v>0.6784722222222223</v>
      </c>
      <c r="H354" s="15" t="n">
        <v>0.6805555555555556</v>
      </c>
      <c r="I354" s="15" t="n">
        <v>0.68125</v>
      </c>
      <c r="J354" s="15" t="n">
        <v>0.6840277777777778</v>
      </c>
      <c r="K354" s="15" t="n">
        <v>0.6854166666666667</v>
      </c>
      <c r="L354" s="15" t="n">
        <v>0.6875</v>
      </c>
      <c r="M354" s="15" t="n">
        <v>0.6868055555555556</v>
      </c>
      <c r="N354" s="15" t="n">
        <v>0.6861111111111111</v>
      </c>
      <c r="O354" s="15" t="n">
        <v>0.6875</v>
      </c>
      <c r="P354" s="15" t="n">
        <v>0.6951388888888889</v>
      </c>
      <c r="Q354" s="15" t="n">
        <v>0.6881944444444444</v>
      </c>
      <c r="R354" s="15" t="n">
        <v>0.6847222222222222</v>
      </c>
      <c r="S354" s="15" t="n">
        <v>0.6923611111111111</v>
      </c>
      <c r="T354" s="15" t="n">
        <v>0.6944444444444444</v>
      </c>
      <c r="U354" s="15" t="n">
        <v>0.6965277777777777</v>
      </c>
      <c r="V354" s="15" t="n">
        <v>0.6902777777777778</v>
      </c>
      <c r="W354" s="15" t="n">
        <v>0.6895833333333333</v>
      </c>
      <c r="X354" s="15" t="n">
        <v>0.6958333333333333</v>
      </c>
      <c r="Y354" s="15" t="n">
        <v>0.6923611111111111</v>
      </c>
      <c r="Z354" s="15" t="n">
        <v>0.6958333333333333</v>
      </c>
      <c r="AA354" s="15" t="n">
        <v>0.6979166666666666</v>
      </c>
      <c r="AB354" s="15" t="n">
        <v>0.6993055555555555</v>
      </c>
      <c r="AC354" s="15" t="n">
        <v>0.6993055555555555</v>
      </c>
      <c r="AD354" s="15" t="n">
        <v>0.7006944444444444</v>
      </c>
      <c r="AE354" s="15" t="n">
        <v>0.7013888888888888</v>
      </c>
      <c r="AF354" s="15" t="n">
        <v>0.7</v>
      </c>
      <c r="AG354" s="15" t="n">
        <v>0.7027777777777777</v>
      </c>
      <c r="AH354" s="15" t="n">
        <v>0.7027777777777777</v>
      </c>
      <c r="AI354" s="15" t="n">
        <v>0.70625</v>
      </c>
      <c r="AJ354" s="15" t="n">
        <v>0.7048611111111112</v>
      </c>
      <c r="AK354" s="15" t="n">
        <v>0.7097222222222223</v>
      </c>
      <c r="AL354" s="15" t="n">
        <v>0.7131944444444445</v>
      </c>
      <c r="AM354" s="15" t="n">
        <v>0.7048611111111112</v>
      </c>
      <c r="AN354" s="15" t="n">
        <v>0.7055555555555556</v>
      </c>
      <c r="AO354" s="15" t="n">
        <v>0.7097222222222223</v>
      </c>
      <c r="AP354" s="15" t="n">
        <v>0.7083333333333334</v>
      </c>
      <c r="AQ354" s="15" t="n">
        <v>0.7166666666666667</v>
      </c>
      <c r="AR354" s="15" t="n">
        <v>0.7180555555555556</v>
      </c>
      <c r="AS354" s="15" t="n">
        <v>0.7201388888888889</v>
      </c>
      <c r="AT354" s="15" t="n">
        <v>0.7173611111111111</v>
      </c>
      <c r="AU354" s="15" t="n">
        <v>0.7138888888888889</v>
      </c>
      <c r="AV354" s="15" t="n">
        <v>0.7173611111111111</v>
      </c>
      <c r="AW354" s="15" t="n">
        <v>0.7201388888888889</v>
      </c>
      <c r="AX354" s="15" t="n">
        <v>0.7361111111111112</v>
      </c>
    </row>
    <row r="355">
      <c r="A355" s="14" t="n">
        <v>46374</v>
      </c>
      <c r="B355" s="15" t="n">
        <v>0.6673611111111111</v>
      </c>
      <c r="C355" s="15" t="n">
        <v>0.6548611111111111</v>
      </c>
      <c r="D355" s="15" t="n">
        <v>0.6743055555555556</v>
      </c>
      <c r="E355" s="15" t="n">
        <v>0.6756944444444445</v>
      </c>
      <c r="F355" s="15" t="n">
        <v>0.6791666666666667</v>
      </c>
      <c r="G355" s="15" t="n">
        <v>0.6784722222222223</v>
      </c>
      <c r="H355" s="15" t="n">
        <v>0.6805555555555556</v>
      </c>
      <c r="I355" s="15" t="n">
        <v>0.68125</v>
      </c>
      <c r="J355" s="15" t="n">
        <v>0.6840277777777778</v>
      </c>
      <c r="K355" s="15" t="n">
        <v>0.6854166666666667</v>
      </c>
      <c r="L355" s="15" t="n">
        <v>0.6881944444444444</v>
      </c>
      <c r="M355" s="15" t="n">
        <v>0.6875</v>
      </c>
      <c r="N355" s="15" t="n">
        <v>0.6868055555555556</v>
      </c>
      <c r="O355" s="15" t="n">
        <v>0.6875</v>
      </c>
      <c r="P355" s="15" t="n">
        <v>0.6951388888888889</v>
      </c>
      <c r="Q355" s="15" t="n">
        <v>0.6881944444444444</v>
      </c>
      <c r="R355" s="15" t="n">
        <v>0.6854166666666667</v>
      </c>
      <c r="S355" s="15" t="n">
        <v>0.6923611111111111</v>
      </c>
      <c r="T355" s="15" t="n">
        <v>0.6944444444444444</v>
      </c>
      <c r="U355" s="15" t="n">
        <v>0.6965277777777777</v>
      </c>
      <c r="V355" s="15" t="n">
        <v>0.6909722222222222</v>
      </c>
      <c r="W355" s="15" t="n">
        <v>0.6902777777777778</v>
      </c>
      <c r="X355" s="15" t="n">
        <v>0.6965277777777777</v>
      </c>
      <c r="Y355" s="15" t="n">
        <v>0.6923611111111111</v>
      </c>
      <c r="Z355" s="15" t="n">
        <v>0.6965277777777777</v>
      </c>
      <c r="AA355" s="15" t="n">
        <v>0.6979166666666666</v>
      </c>
      <c r="AB355" s="15" t="n">
        <v>0.6993055555555555</v>
      </c>
      <c r="AC355" s="15" t="n">
        <v>0.7</v>
      </c>
      <c r="AD355" s="15" t="n">
        <v>0.7013888888888888</v>
      </c>
      <c r="AE355" s="15" t="n">
        <v>0.7020833333333333</v>
      </c>
      <c r="AF355" s="15" t="n">
        <v>0.7</v>
      </c>
      <c r="AG355" s="15" t="n">
        <v>0.7027777777777777</v>
      </c>
      <c r="AH355" s="15" t="n">
        <v>0.7027777777777777</v>
      </c>
      <c r="AI355" s="15" t="n">
        <v>0.70625</v>
      </c>
      <c r="AJ355" s="15" t="n">
        <v>0.7055555555555556</v>
      </c>
      <c r="AK355" s="15" t="n">
        <v>0.7104166666666667</v>
      </c>
      <c r="AL355" s="15" t="n">
        <v>0.7131944444444445</v>
      </c>
      <c r="AM355" s="15" t="n">
        <v>0.7048611111111112</v>
      </c>
      <c r="AN355" s="15" t="n">
        <v>0.7055555555555556</v>
      </c>
      <c r="AO355" s="15" t="n">
        <v>0.7104166666666667</v>
      </c>
      <c r="AP355" s="15" t="n">
        <v>0.7083333333333334</v>
      </c>
      <c r="AQ355" s="15" t="n">
        <v>0.7173611111111111</v>
      </c>
      <c r="AR355" s="15" t="n">
        <v>0.7180555555555556</v>
      </c>
      <c r="AS355" s="15" t="n">
        <v>0.7201388888888889</v>
      </c>
      <c r="AT355" s="15" t="n">
        <v>0.7180555555555556</v>
      </c>
      <c r="AU355" s="15" t="n">
        <v>0.7145833333333333</v>
      </c>
      <c r="AV355" s="15" t="n">
        <v>0.7173611111111111</v>
      </c>
      <c r="AW355" s="15" t="n">
        <v>0.7201388888888889</v>
      </c>
      <c r="AX355" s="15" t="n">
        <v>0.7368055555555556</v>
      </c>
    </row>
    <row r="356">
      <c r="A356" s="14" t="n">
        <v>46375</v>
      </c>
      <c r="B356" s="15" t="n">
        <v>0.6680555555555555</v>
      </c>
      <c r="C356" s="15" t="n">
        <v>0.6555555555555556</v>
      </c>
      <c r="D356" s="15" t="n">
        <v>0.6743055555555556</v>
      </c>
      <c r="E356" s="15" t="n">
        <v>0.6756944444444445</v>
      </c>
      <c r="F356" s="15" t="n">
        <v>0.6798611111111111</v>
      </c>
      <c r="G356" s="15" t="n">
        <v>0.6784722222222223</v>
      </c>
      <c r="H356" s="15" t="n">
        <v>0.68125</v>
      </c>
      <c r="I356" s="15" t="n">
        <v>0.6819444444444445</v>
      </c>
      <c r="J356" s="15" t="n">
        <v>0.6847222222222222</v>
      </c>
      <c r="K356" s="15" t="n">
        <v>0.6854166666666667</v>
      </c>
      <c r="L356" s="15" t="n">
        <v>0.6881944444444444</v>
      </c>
      <c r="M356" s="15" t="n">
        <v>0.6875</v>
      </c>
      <c r="N356" s="15" t="n">
        <v>0.6868055555555556</v>
      </c>
      <c r="O356" s="15" t="n">
        <v>0.6875</v>
      </c>
      <c r="P356" s="15" t="n">
        <v>0.6951388888888889</v>
      </c>
      <c r="Q356" s="15" t="n">
        <v>0.6881944444444444</v>
      </c>
      <c r="R356" s="15" t="n">
        <v>0.6854166666666667</v>
      </c>
      <c r="S356" s="15" t="n">
        <v>0.6930555555555555</v>
      </c>
      <c r="T356" s="15" t="n">
        <v>0.6944444444444444</v>
      </c>
      <c r="U356" s="15" t="n">
        <v>0.6965277777777777</v>
      </c>
      <c r="V356" s="15" t="n">
        <v>0.6909722222222222</v>
      </c>
      <c r="W356" s="15" t="n">
        <v>0.6902777777777778</v>
      </c>
      <c r="X356" s="15" t="n">
        <v>0.6965277777777777</v>
      </c>
      <c r="Y356" s="15" t="n">
        <v>0.6930555555555555</v>
      </c>
      <c r="Z356" s="15" t="n">
        <v>0.6965277777777777</v>
      </c>
      <c r="AA356" s="15" t="n">
        <v>0.6986111111111111</v>
      </c>
      <c r="AB356" s="15" t="n">
        <v>0.7</v>
      </c>
      <c r="AC356" s="15" t="n">
        <v>0.7</v>
      </c>
      <c r="AD356" s="15" t="n">
        <v>0.7013888888888888</v>
      </c>
      <c r="AE356" s="15" t="n">
        <v>0.7020833333333333</v>
      </c>
      <c r="AF356" s="15" t="n">
        <v>0.7006944444444444</v>
      </c>
      <c r="AG356" s="15" t="n">
        <v>0.7027777777777777</v>
      </c>
      <c r="AH356" s="15" t="n">
        <v>0.7034722222222223</v>
      </c>
      <c r="AI356" s="15" t="n">
        <v>0.7069444444444445</v>
      </c>
      <c r="AJ356" s="15" t="n">
        <v>0.7055555555555556</v>
      </c>
      <c r="AK356" s="15" t="n">
        <v>0.7104166666666667</v>
      </c>
      <c r="AL356" s="15" t="n">
        <v>0.7131944444444445</v>
      </c>
      <c r="AM356" s="15" t="n">
        <v>0.7048611111111112</v>
      </c>
      <c r="AN356" s="15" t="n">
        <v>0.70625</v>
      </c>
      <c r="AO356" s="15" t="n">
        <v>0.7104166666666667</v>
      </c>
      <c r="AP356" s="15" t="n">
        <v>0.7090277777777778</v>
      </c>
      <c r="AQ356" s="15" t="n">
        <v>0.7173611111111111</v>
      </c>
      <c r="AR356" s="15" t="n">
        <v>0.7180555555555556</v>
      </c>
      <c r="AS356" s="15" t="n">
        <v>0.7201388888888889</v>
      </c>
      <c r="AT356" s="15" t="n">
        <v>0.7180555555555556</v>
      </c>
      <c r="AU356" s="15" t="n">
        <v>0.7145833333333333</v>
      </c>
      <c r="AV356" s="15" t="n">
        <v>0.7173611111111111</v>
      </c>
      <c r="AW356" s="15" t="n">
        <v>0.7208333333333333</v>
      </c>
      <c r="AX356" s="15" t="n">
        <v>0.7368055555555556</v>
      </c>
    </row>
    <row r="357">
      <c r="A357" s="14" t="n">
        <v>46376</v>
      </c>
      <c r="B357" s="15" t="n">
        <v>0.6680555555555555</v>
      </c>
      <c r="C357" s="15" t="n">
        <v>0.6555555555555556</v>
      </c>
      <c r="D357" s="15" t="n">
        <v>0.675</v>
      </c>
      <c r="E357" s="15" t="n">
        <v>0.6763888888888889</v>
      </c>
      <c r="F357" s="15" t="n">
        <v>0.6798611111111111</v>
      </c>
      <c r="G357" s="15" t="n">
        <v>0.6791666666666667</v>
      </c>
      <c r="H357" s="15" t="n">
        <v>0.68125</v>
      </c>
      <c r="I357" s="15" t="n">
        <v>0.6819444444444445</v>
      </c>
      <c r="J357" s="15" t="n">
        <v>0.6847222222222222</v>
      </c>
      <c r="K357" s="15" t="n">
        <v>0.6861111111111111</v>
      </c>
      <c r="L357" s="15" t="n">
        <v>0.6888888888888889</v>
      </c>
      <c r="M357" s="15" t="n">
        <v>0.6881944444444444</v>
      </c>
      <c r="N357" s="15" t="n">
        <v>0.6875</v>
      </c>
      <c r="O357" s="15" t="n">
        <v>0.6881944444444444</v>
      </c>
      <c r="P357" s="15" t="n">
        <v>0.6958333333333333</v>
      </c>
      <c r="Q357" s="15" t="n">
        <v>0.6888888888888889</v>
      </c>
      <c r="R357" s="15" t="n">
        <v>0.6854166666666667</v>
      </c>
      <c r="S357" s="15" t="n">
        <v>0.6930555555555555</v>
      </c>
      <c r="T357" s="15" t="n">
        <v>0.6951388888888889</v>
      </c>
      <c r="U357" s="15" t="n">
        <v>0.6972222222222222</v>
      </c>
      <c r="V357" s="15" t="n">
        <v>0.6916666666666667</v>
      </c>
      <c r="W357" s="15" t="n">
        <v>0.6902777777777778</v>
      </c>
      <c r="X357" s="15" t="n">
        <v>0.6965277777777777</v>
      </c>
      <c r="Y357" s="15" t="n">
        <v>0.6930555555555555</v>
      </c>
      <c r="Z357" s="15" t="n">
        <v>0.6965277777777777</v>
      </c>
      <c r="AA357" s="15" t="n">
        <v>0.6986111111111111</v>
      </c>
      <c r="AB357" s="15" t="n">
        <v>0.7</v>
      </c>
      <c r="AC357" s="15" t="n">
        <v>0.7006944444444444</v>
      </c>
      <c r="AD357" s="15" t="n">
        <v>0.7013888888888888</v>
      </c>
      <c r="AE357" s="15" t="n">
        <v>0.7027777777777777</v>
      </c>
      <c r="AF357" s="15" t="n">
        <v>0.7006944444444444</v>
      </c>
      <c r="AG357" s="15" t="n">
        <v>0.7034722222222223</v>
      </c>
      <c r="AH357" s="15" t="n">
        <v>0.7034722222222223</v>
      </c>
      <c r="AI357" s="15" t="n">
        <v>0.7069444444444445</v>
      </c>
      <c r="AJ357" s="15" t="n">
        <v>0.70625</v>
      </c>
      <c r="AK357" s="15" t="n">
        <v>0.7104166666666667</v>
      </c>
      <c r="AL357" s="15" t="n">
        <v>0.7138888888888889</v>
      </c>
      <c r="AM357" s="15" t="n">
        <v>0.7055555555555556</v>
      </c>
      <c r="AN357" s="15" t="n">
        <v>0.70625</v>
      </c>
      <c r="AO357" s="15" t="n">
        <v>0.7111111111111111</v>
      </c>
      <c r="AP357" s="15" t="n">
        <v>0.7090277777777778</v>
      </c>
      <c r="AQ357" s="15" t="n">
        <v>0.7180555555555556</v>
      </c>
      <c r="AR357" s="15" t="n">
        <v>0.71875</v>
      </c>
      <c r="AS357" s="15" t="n">
        <v>0.7208333333333333</v>
      </c>
      <c r="AT357" s="15" t="n">
        <v>0.7180555555555556</v>
      </c>
      <c r="AU357" s="15" t="n">
        <v>0.7152777777777778</v>
      </c>
      <c r="AV357" s="15" t="n">
        <v>0.7180555555555556</v>
      </c>
      <c r="AW357" s="15" t="n">
        <v>0.7208333333333333</v>
      </c>
      <c r="AX357" s="15" t="n">
        <v>0.7375</v>
      </c>
    </row>
    <row r="358">
      <c r="A358" s="14" t="n">
        <v>46377</v>
      </c>
      <c r="B358" s="15" t="n">
        <v>0.66875</v>
      </c>
      <c r="C358" s="15" t="n">
        <v>0.65625</v>
      </c>
      <c r="D358" s="15" t="n">
        <v>0.675</v>
      </c>
      <c r="E358" s="15" t="n">
        <v>0.6763888888888889</v>
      </c>
      <c r="F358" s="15" t="n">
        <v>0.6805555555555556</v>
      </c>
      <c r="G358" s="15" t="n">
        <v>0.6791666666666667</v>
      </c>
      <c r="H358" s="15" t="n">
        <v>0.6819444444444445</v>
      </c>
      <c r="I358" s="15" t="n">
        <v>0.6826388888888889</v>
      </c>
      <c r="J358" s="15" t="n">
        <v>0.6847222222222222</v>
      </c>
      <c r="K358" s="15" t="n">
        <v>0.6861111111111111</v>
      </c>
      <c r="L358" s="15" t="n">
        <v>0.6888888888888889</v>
      </c>
      <c r="M358" s="15" t="n">
        <v>0.6881944444444444</v>
      </c>
      <c r="N358" s="15" t="n">
        <v>0.6875</v>
      </c>
      <c r="O358" s="15" t="n">
        <v>0.6881944444444444</v>
      </c>
      <c r="P358" s="15" t="n">
        <v>0.6958333333333333</v>
      </c>
      <c r="Q358" s="15" t="n">
        <v>0.6888888888888889</v>
      </c>
      <c r="R358" s="15" t="n">
        <v>0.6861111111111111</v>
      </c>
      <c r="S358" s="15" t="n">
        <v>0.69375</v>
      </c>
      <c r="T358" s="15" t="n">
        <v>0.6951388888888889</v>
      </c>
      <c r="U358" s="15" t="n">
        <v>0.6972222222222222</v>
      </c>
      <c r="V358" s="15" t="n">
        <v>0.6916666666666667</v>
      </c>
      <c r="W358" s="15" t="n">
        <v>0.6909722222222222</v>
      </c>
      <c r="X358" s="15" t="n">
        <v>0.6972222222222222</v>
      </c>
      <c r="Y358" s="15" t="n">
        <v>0.69375</v>
      </c>
      <c r="Z358" s="15" t="n">
        <v>0.6972222222222222</v>
      </c>
      <c r="AA358" s="15" t="n">
        <v>0.6993055555555555</v>
      </c>
      <c r="AB358" s="15" t="n">
        <v>0.7006944444444444</v>
      </c>
      <c r="AC358" s="15" t="n">
        <v>0.7006944444444444</v>
      </c>
      <c r="AD358" s="15" t="n">
        <v>0.7020833333333333</v>
      </c>
      <c r="AE358" s="15" t="n">
        <v>0.7027777777777777</v>
      </c>
      <c r="AF358" s="15" t="n">
        <v>0.7013888888888888</v>
      </c>
      <c r="AG358" s="15" t="n">
        <v>0.7034722222222223</v>
      </c>
      <c r="AH358" s="15" t="n">
        <v>0.7041666666666667</v>
      </c>
      <c r="AI358" s="15" t="n">
        <v>0.7076388888888889</v>
      </c>
      <c r="AJ358" s="15" t="n">
        <v>0.70625</v>
      </c>
      <c r="AK358" s="15" t="n">
        <v>0.7111111111111111</v>
      </c>
      <c r="AL358" s="15" t="n">
        <v>0.7138888888888889</v>
      </c>
      <c r="AM358" s="15" t="n">
        <v>0.7055555555555556</v>
      </c>
      <c r="AN358" s="15" t="n">
        <v>0.7069444444444445</v>
      </c>
      <c r="AO358" s="15" t="n">
        <v>0.7111111111111111</v>
      </c>
      <c r="AP358" s="15" t="n">
        <v>0.7097222222222223</v>
      </c>
      <c r="AQ358" s="15" t="n">
        <v>0.7180555555555556</v>
      </c>
      <c r="AR358" s="15" t="n">
        <v>0.71875</v>
      </c>
      <c r="AS358" s="15" t="n">
        <v>0.7208333333333333</v>
      </c>
      <c r="AT358" s="15" t="n">
        <v>0.71875</v>
      </c>
      <c r="AU358" s="15" t="n">
        <v>0.7152777777777778</v>
      </c>
      <c r="AV358" s="15" t="n">
        <v>0.7180555555555556</v>
      </c>
      <c r="AW358" s="15" t="n">
        <v>0.7208333333333333</v>
      </c>
      <c r="AX358" s="15" t="n">
        <v>0.7375</v>
      </c>
    </row>
    <row r="359">
      <c r="A359" s="14" t="n">
        <v>46378</v>
      </c>
      <c r="B359" s="15" t="n">
        <v>0.66875</v>
      </c>
      <c r="C359" s="15" t="n">
        <v>0.65625</v>
      </c>
      <c r="D359" s="15" t="n">
        <v>0.6756944444444445</v>
      </c>
      <c r="E359" s="15" t="n">
        <v>0.6770833333333334</v>
      </c>
      <c r="F359" s="15" t="n">
        <v>0.6805555555555556</v>
      </c>
      <c r="G359" s="15" t="n">
        <v>0.6798611111111111</v>
      </c>
      <c r="H359" s="15" t="n">
        <v>0.6819444444444445</v>
      </c>
      <c r="I359" s="15" t="n">
        <v>0.6826388888888889</v>
      </c>
      <c r="J359" s="15" t="n">
        <v>0.6854166666666667</v>
      </c>
      <c r="K359" s="15" t="n">
        <v>0.6868055555555556</v>
      </c>
      <c r="L359" s="15" t="n">
        <v>0.6895833333333333</v>
      </c>
      <c r="M359" s="15" t="n">
        <v>0.6888888888888889</v>
      </c>
      <c r="N359" s="15" t="n">
        <v>0.6875</v>
      </c>
      <c r="O359" s="15" t="n">
        <v>0.6888888888888889</v>
      </c>
      <c r="P359" s="15" t="n">
        <v>0.6965277777777777</v>
      </c>
      <c r="Q359" s="15" t="n">
        <v>0.6895833333333333</v>
      </c>
      <c r="R359" s="15" t="n">
        <v>0.6861111111111111</v>
      </c>
      <c r="S359" s="15" t="n">
        <v>0.69375</v>
      </c>
      <c r="T359" s="15" t="n">
        <v>0.6958333333333333</v>
      </c>
      <c r="U359" s="15" t="n">
        <v>0.6979166666666666</v>
      </c>
      <c r="V359" s="15" t="n">
        <v>0.6923611111111111</v>
      </c>
      <c r="W359" s="15" t="n">
        <v>0.6909722222222222</v>
      </c>
      <c r="X359" s="15" t="n">
        <v>0.6972222222222222</v>
      </c>
      <c r="Y359" s="15" t="n">
        <v>0.69375</v>
      </c>
      <c r="Z359" s="15" t="n">
        <v>0.6972222222222222</v>
      </c>
      <c r="AA359" s="15" t="n">
        <v>0.6993055555555555</v>
      </c>
      <c r="AB359" s="15" t="n">
        <v>0.7006944444444444</v>
      </c>
      <c r="AC359" s="15" t="n">
        <v>0.7013888888888888</v>
      </c>
      <c r="AD359" s="15" t="n">
        <v>0.7020833333333333</v>
      </c>
      <c r="AE359" s="15" t="n">
        <v>0.7034722222222223</v>
      </c>
      <c r="AF359" s="15" t="n">
        <v>0.7013888888888888</v>
      </c>
      <c r="AG359" s="15" t="n">
        <v>0.7041666666666667</v>
      </c>
      <c r="AH359" s="15" t="n">
        <v>0.7041666666666667</v>
      </c>
      <c r="AI359" s="15" t="n">
        <v>0.7076388888888889</v>
      </c>
      <c r="AJ359" s="15" t="n">
        <v>0.7069444444444445</v>
      </c>
      <c r="AK359" s="15" t="n">
        <v>0.7111111111111111</v>
      </c>
      <c r="AL359" s="15" t="n">
        <v>0.7145833333333333</v>
      </c>
      <c r="AM359" s="15" t="n">
        <v>0.70625</v>
      </c>
      <c r="AN359" s="15" t="n">
        <v>0.7069444444444445</v>
      </c>
      <c r="AO359" s="15" t="n">
        <v>0.7118055555555556</v>
      </c>
      <c r="AP359" s="15" t="n">
        <v>0.7097222222222223</v>
      </c>
      <c r="AQ359" s="15" t="n">
        <v>0.71875</v>
      </c>
      <c r="AR359" s="15" t="n">
        <v>0.7194444444444444</v>
      </c>
      <c r="AS359" s="15" t="n">
        <v>0.7215277777777778</v>
      </c>
      <c r="AT359" s="15" t="n">
        <v>0.71875</v>
      </c>
      <c r="AU359" s="15" t="n">
        <v>0.7159722222222222</v>
      </c>
      <c r="AV359" s="15" t="n">
        <v>0.71875</v>
      </c>
      <c r="AW359" s="15" t="n">
        <v>0.7215277777777778</v>
      </c>
      <c r="AX359" s="15" t="n">
        <v>0.7381944444444445</v>
      </c>
    </row>
    <row r="360">
      <c r="A360" s="14" t="n">
        <v>46379</v>
      </c>
      <c r="B360" s="15" t="n">
        <v>0.6694444444444444</v>
      </c>
      <c r="C360" s="15" t="n">
        <v>0.6569444444444444</v>
      </c>
      <c r="D360" s="15" t="n">
        <v>0.6756944444444445</v>
      </c>
      <c r="E360" s="15" t="n">
        <v>0.6770833333333334</v>
      </c>
      <c r="F360" s="15" t="n">
        <v>0.68125</v>
      </c>
      <c r="G360" s="15" t="n">
        <v>0.6798611111111111</v>
      </c>
      <c r="H360" s="15" t="n">
        <v>0.6826388888888889</v>
      </c>
      <c r="I360" s="15" t="n">
        <v>0.6833333333333333</v>
      </c>
      <c r="J360" s="15" t="n">
        <v>0.6854166666666667</v>
      </c>
      <c r="K360" s="15" t="n">
        <v>0.6868055555555556</v>
      </c>
      <c r="L360" s="15" t="n">
        <v>0.6895833333333333</v>
      </c>
      <c r="M360" s="15" t="n">
        <v>0.6888888888888889</v>
      </c>
      <c r="N360" s="15" t="n">
        <v>0.6881944444444444</v>
      </c>
      <c r="O360" s="15" t="n">
        <v>0.6888888888888889</v>
      </c>
      <c r="P360" s="15" t="n">
        <v>0.6965277777777777</v>
      </c>
      <c r="Q360" s="15" t="n">
        <v>0.6895833333333333</v>
      </c>
      <c r="R360" s="15" t="n">
        <v>0.6868055555555556</v>
      </c>
      <c r="S360" s="15" t="n">
        <v>0.6944444444444444</v>
      </c>
      <c r="T360" s="15" t="n">
        <v>0.6958333333333333</v>
      </c>
      <c r="U360" s="15" t="n">
        <v>0.6979166666666666</v>
      </c>
      <c r="V360" s="15" t="n">
        <v>0.6923611111111111</v>
      </c>
      <c r="W360" s="15" t="n">
        <v>0.6916666666666667</v>
      </c>
      <c r="X360" s="15" t="n">
        <v>0.6979166666666666</v>
      </c>
      <c r="Y360" s="15" t="n">
        <v>0.6944444444444444</v>
      </c>
      <c r="Z360" s="15" t="n">
        <v>0.6979166666666666</v>
      </c>
      <c r="AA360" s="15" t="n">
        <v>0.7</v>
      </c>
      <c r="AB360" s="15" t="n">
        <v>0.7013888888888888</v>
      </c>
      <c r="AC360" s="15" t="n">
        <v>0.7013888888888888</v>
      </c>
      <c r="AD360" s="15" t="n">
        <v>0.7027777777777777</v>
      </c>
      <c r="AE360" s="15" t="n">
        <v>0.7034722222222223</v>
      </c>
      <c r="AF360" s="15" t="n">
        <v>0.7020833333333333</v>
      </c>
      <c r="AG360" s="15" t="n">
        <v>0.7041666666666667</v>
      </c>
      <c r="AH360" s="15" t="n">
        <v>0.7048611111111112</v>
      </c>
      <c r="AI360" s="15" t="n">
        <v>0.7083333333333334</v>
      </c>
      <c r="AJ360" s="15" t="n">
        <v>0.7069444444444445</v>
      </c>
      <c r="AK360" s="15" t="n">
        <v>0.7118055555555556</v>
      </c>
      <c r="AL360" s="15" t="n">
        <v>0.7145833333333333</v>
      </c>
      <c r="AM360" s="15" t="n">
        <v>0.70625</v>
      </c>
      <c r="AN360" s="15" t="n">
        <v>0.7076388888888889</v>
      </c>
      <c r="AO360" s="15" t="n">
        <v>0.7118055555555556</v>
      </c>
      <c r="AP360" s="15" t="n">
        <v>0.7104166666666667</v>
      </c>
      <c r="AQ360" s="15" t="n">
        <v>0.71875</v>
      </c>
      <c r="AR360" s="15" t="n">
        <v>0.7194444444444444</v>
      </c>
      <c r="AS360" s="15" t="n">
        <v>0.7215277777777778</v>
      </c>
      <c r="AT360" s="15" t="n">
        <v>0.7194444444444444</v>
      </c>
      <c r="AU360" s="15" t="n">
        <v>0.7159722222222222</v>
      </c>
      <c r="AV360" s="15" t="n">
        <v>0.71875</v>
      </c>
      <c r="AW360" s="15" t="n">
        <v>0.7215277777777778</v>
      </c>
      <c r="AX360" s="15" t="n">
        <v>0.7381944444444445</v>
      </c>
    </row>
    <row r="361">
      <c r="A361" s="14" t="n">
        <v>46380</v>
      </c>
      <c r="B361" s="15" t="n">
        <v>0.6694444444444444</v>
      </c>
      <c r="C361" s="15" t="n">
        <v>0.6569444444444444</v>
      </c>
      <c r="D361" s="15" t="n">
        <v>0.6763888888888889</v>
      </c>
      <c r="E361" s="15" t="n">
        <v>0.6777777777777778</v>
      </c>
      <c r="F361" s="15" t="n">
        <v>0.68125</v>
      </c>
      <c r="G361" s="15" t="n">
        <v>0.6805555555555556</v>
      </c>
      <c r="H361" s="15" t="n">
        <v>0.6826388888888889</v>
      </c>
      <c r="I361" s="15" t="n">
        <v>0.6833333333333333</v>
      </c>
      <c r="J361" s="15" t="n">
        <v>0.6861111111111111</v>
      </c>
      <c r="K361" s="15" t="n">
        <v>0.6875</v>
      </c>
      <c r="L361" s="15" t="n">
        <v>0.6902777777777778</v>
      </c>
      <c r="M361" s="15" t="n">
        <v>0.6895833333333333</v>
      </c>
      <c r="N361" s="15" t="n">
        <v>0.6888888888888889</v>
      </c>
      <c r="O361" s="15" t="n">
        <v>0.6895833333333333</v>
      </c>
      <c r="P361" s="15" t="n">
        <v>0.6972222222222222</v>
      </c>
      <c r="Q361" s="15" t="n">
        <v>0.6902777777777778</v>
      </c>
      <c r="R361" s="15" t="n">
        <v>0.6868055555555556</v>
      </c>
      <c r="S361" s="15" t="n">
        <v>0.6944444444444444</v>
      </c>
      <c r="T361" s="15" t="n">
        <v>0.6965277777777777</v>
      </c>
      <c r="U361" s="15" t="n">
        <v>0.6986111111111111</v>
      </c>
      <c r="V361" s="15" t="n">
        <v>0.6930555555555555</v>
      </c>
      <c r="W361" s="15" t="n">
        <v>0.6916666666666667</v>
      </c>
      <c r="X361" s="15" t="n">
        <v>0.6979166666666666</v>
      </c>
      <c r="Y361" s="15" t="n">
        <v>0.6944444444444444</v>
      </c>
      <c r="Z361" s="15" t="n">
        <v>0.6986111111111111</v>
      </c>
      <c r="AA361" s="15" t="n">
        <v>0.7</v>
      </c>
      <c r="AB361" s="15" t="n">
        <v>0.7013888888888888</v>
      </c>
      <c r="AC361" s="15" t="n">
        <v>0.7020833333333333</v>
      </c>
      <c r="AD361" s="15" t="n">
        <v>0.7034722222222223</v>
      </c>
      <c r="AE361" s="15" t="n">
        <v>0.7041666666666667</v>
      </c>
      <c r="AF361" s="15" t="n">
        <v>0.7020833333333333</v>
      </c>
      <c r="AG361" s="15" t="n">
        <v>0.7048611111111112</v>
      </c>
      <c r="AH361" s="15" t="n">
        <v>0.7048611111111112</v>
      </c>
      <c r="AI361" s="15" t="n">
        <v>0.7083333333333334</v>
      </c>
      <c r="AJ361" s="15" t="n">
        <v>0.7076388888888889</v>
      </c>
      <c r="AK361" s="15" t="n">
        <v>0.7118055555555556</v>
      </c>
      <c r="AL361" s="15" t="n">
        <v>0.7152777777777778</v>
      </c>
      <c r="AM361" s="15" t="n">
        <v>0.7069444444444445</v>
      </c>
      <c r="AN361" s="15" t="n">
        <v>0.7076388888888889</v>
      </c>
      <c r="AO361" s="15" t="n">
        <v>0.7125</v>
      </c>
      <c r="AP361" s="15" t="n">
        <v>0.7104166666666667</v>
      </c>
      <c r="AQ361" s="15" t="n">
        <v>0.7194444444444444</v>
      </c>
      <c r="AR361" s="15" t="n">
        <v>0.7201388888888889</v>
      </c>
      <c r="AS361" s="15" t="n">
        <v>0.7222222222222222</v>
      </c>
      <c r="AT361" s="15" t="n">
        <v>0.7194444444444444</v>
      </c>
      <c r="AU361" s="15" t="n">
        <v>0.7166666666666667</v>
      </c>
      <c r="AV361" s="15" t="n">
        <v>0.7194444444444444</v>
      </c>
      <c r="AW361" s="15" t="n">
        <v>0.7222222222222222</v>
      </c>
      <c r="AX361" s="15" t="n">
        <v>0.7388888888888889</v>
      </c>
    </row>
    <row r="362">
      <c r="A362" s="14" t="n">
        <v>46381</v>
      </c>
      <c r="B362" s="15" t="n">
        <v>0.6701388888888888</v>
      </c>
      <c r="C362" s="15" t="n">
        <v>0.6576388888888889</v>
      </c>
      <c r="D362" s="15" t="n">
        <v>0.6770833333333334</v>
      </c>
      <c r="E362" s="15" t="n">
        <v>0.6777777777777778</v>
      </c>
      <c r="F362" s="15" t="n">
        <v>0.6819444444444445</v>
      </c>
      <c r="G362" s="15" t="n">
        <v>0.6805555555555556</v>
      </c>
      <c r="H362" s="15" t="n">
        <v>0.6833333333333333</v>
      </c>
      <c r="I362" s="15" t="n">
        <v>0.6840277777777778</v>
      </c>
      <c r="J362" s="15" t="n">
        <v>0.6868055555555556</v>
      </c>
      <c r="K362" s="15" t="n">
        <v>0.6875</v>
      </c>
      <c r="L362" s="15" t="n">
        <v>0.6902777777777778</v>
      </c>
      <c r="M362" s="15" t="n">
        <v>0.6895833333333333</v>
      </c>
      <c r="N362" s="15" t="n">
        <v>0.6888888888888889</v>
      </c>
      <c r="O362" s="15" t="n">
        <v>0.6895833333333333</v>
      </c>
      <c r="P362" s="15" t="n">
        <v>0.6972222222222222</v>
      </c>
      <c r="Q362" s="15" t="n">
        <v>0.6902777777777778</v>
      </c>
      <c r="R362" s="15" t="n">
        <v>0.6875</v>
      </c>
      <c r="S362" s="15" t="n">
        <v>0.6951388888888889</v>
      </c>
      <c r="T362" s="15" t="n">
        <v>0.6965277777777777</v>
      </c>
      <c r="U362" s="15" t="n">
        <v>0.6986111111111111</v>
      </c>
      <c r="V362" s="15" t="n">
        <v>0.6930555555555555</v>
      </c>
      <c r="W362" s="15" t="n">
        <v>0.6923611111111111</v>
      </c>
      <c r="X362" s="15" t="n">
        <v>0.6986111111111111</v>
      </c>
      <c r="Y362" s="15" t="n">
        <v>0.6951388888888889</v>
      </c>
      <c r="Z362" s="15" t="n">
        <v>0.6986111111111111</v>
      </c>
      <c r="AA362" s="15" t="n">
        <v>0.7006944444444444</v>
      </c>
      <c r="AB362" s="15" t="n">
        <v>0.7020833333333333</v>
      </c>
      <c r="AC362" s="15" t="n">
        <v>0.7020833333333333</v>
      </c>
      <c r="AD362" s="15" t="n">
        <v>0.7034722222222223</v>
      </c>
      <c r="AE362" s="15" t="n">
        <v>0.7041666666666667</v>
      </c>
      <c r="AF362" s="15" t="n">
        <v>0.7027777777777777</v>
      </c>
      <c r="AG362" s="15" t="n">
        <v>0.7055555555555556</v>
      </c>
      <c r="AH362" s="15" t="n">
        <v>0.7055555555555556</v>
      </c>
      <c r="AI362" s="15" t="n">
        <v>0.7090277777777778</v>
      </c>
      <c r="AJ362" s="15" t="n">
        <v>0.7076388888888889</v>
      </c>
      <c r="AK362" s="15" t="n">
        <v>0.7125</v>
      </c>
      <c r="AL362" s="15" t="n">
        <v>0.7152777777777778</v>
      </c>
      <c r="AM362" s="15" t="n">
        <v>0.7069444444444445</v>
      </c>
      <c r="AN362" s="15" t="n">
        <v>0.7083333333333334</v>
      </c>
      <c r="AO362" s="15" t="n">
        <v>0.7125</v>
      </c>
      <c r="AP362" s="15" t="n">
        <v>0.7111111111111111</v>
      </c>
      <c r="AQ362" s="15" t="n">
        <v>0.7194444444444444</v>
      </c>
      <c r="AR362" s="15" t="n">
        <v>0.7208333333333333</v>
      </c>
      <c r="AS362" s="15" t="n">
        <v>0.7222222222222222</v>
      </c>
      <c r="AT362" s="15" t="n">
        <v>0.7201388888888889</v>
      </c>
      <c r="AU362" s="15" t="n">
        <v>0.7166666666666667</v>
      </c>
      <c r="AV362" s="15" t="n">
        <v>0.7194444444444444</v>
      </c>
      <c r="AW362" s="15" t="n">
        <v>0.7229166666666667</v>
      </c>
      <c r="AX362" s="15" t="n">
        <v>0.7388888888888889</v>
      </c>
    </row>
    <row r="363">
      <c r="A363" s="14" t="n">
        <v>46382</v>
      </c>
      <c r="B363" s="15" t="n">
        <v>0.6701388888888888</v>
      </c>
      <c r="C363" s="15" t="n">
        <v>0.6576388888888889</v>
      </c>
      <c r="D363" s="15" t="n">
        <v>0.6770833333333334</v>
      </c>
      <c r="E363" s="15" t="n">
        <v>0.6784722222222223</v>
      </c>
      <c r="F363" s="15" t="n">
        <v>0.6819444444444445</v>
      </c>
      <c r="G363" s="15" t="n">
        <v>0.68125</v>
      </c>
      <c r="H363" s="15" t="n">
        <v>0.6833333333333333</v>
      </c>
      <c r="I363" s="15" t="n">
        <v>0.6840277777777778</v>
      </c>
      <c r="J363" s="15" t="n">
        <v>0.6868055555555556</v>
      </c>
      <c r="K363" s="15" t="n">
        <v>0.6881944444444444</v>
      </c>
      <c r="L363" s="15" t="n">
        <v>0.6909722222222222</v>
      </c>
      <c r="M363" s="15" t="n">
        <v>0.6902777777777778</v>
      </c>
      <c r="N363" s="15" t="n">
        <v>0.6895833333333333</v>
      </c>
      <c r="O363" s="15" t="n">
        <v>0.6902777777777778</v>
      </c>
      <c r="P363" s="15" t="n">
        <v>0.6979166666666666</v>
      </c>
      <c r="Q363" s="15" t="n">
        <v>0.6909722222222222</v>
      </c>
      <c r="R363" s="15" t="n">
        <v>0.6881944444444444</v>
      </c>
      <c r="S363" s="15" t="n">
        <v>0.6951388888888889</v>
      </c>
      <c r="T363" s="15" t="n">
        <v>0.6972222222222222</v>
      </c>
      <c r="U363" s="15" t="n">
        <v>0.6993055555555555</v>
      </c>
      <c r="V363" s="15" t="n">
        <v>0.69375</v>
      </c>
      <c r="W363" s="15" t="n">
        <v>0.6930555555555555</v>
      </c>
      <c r="X363" s="15" t="n">
        <v>0.6993055555555555</v>
      </c>
      <c r="Y363" s="15" t="n">
        <v>0.6951388888888889</v>
      </c>
      <c r="Z363" s="15" t="n">
        <v>0.6993055555555555</v>
      </c>
      <c r="AA363" s="15" t="n">
        <v>0.7006944444444444</v>
      </c>
      <c r="AB363" s="15" t="n">
        <v>0.7020833333333333</v>
      </c>
      <c r="AC363" s="15" t="n">
        <v>0.7027777777777777</v>
      </c>
      <c r="AD363" s="15" t="n">
        <v>0.7041666666666667</v>
      </c>
      <c r="AE363" s="15" t="n">
        <v>0.7048611111111112</v>
      </c>
      <c r="AF363" s="15" t="n">
        <v>0.7027777777777777</v>
      </c>
      <c r="AG363" s="15" t="n">
        <v>0.7055555555555556</v>
      </c>
      <c r="AH363" s="15" t="n">
        <v>0.70625</v>
      </c>
      <c r="AI363" s="15" t="n">
        <v>0.7090277777777778</v>
      </c>
      <c r="AJ363" s="15" t="n">
        <v>0.7083333333333334</v>
      </c>
      <c r="AK363" s="15" t="n">
        <v>0.7131944444444445</v>
      </c>
      <c r="AL363" s="15" t="n">
        <v>0.7159722222222222</v>
      </c>
      <c r="AM363" s="15" t="n">
        <v>0.7076388888888889</v>
      </c>
      <c r="AN363" s="15" t="n">
        <v>0.7083333333333334</v>
      </c>
      <c r="AO363" s="15" t="n">
        <v>0.7131944444444445</v>
      </c>
      <c r="AP363" s="15" t="n">
        <v>0.7111111111111111</v>
      </c>
      <c r="AQ363" s="15" t="n">
        <v>0.7201388888888889</v>
      </c>
      <c r="AR363" s="15" t="n">
        <v>0.7208333333333333</v>
      </c>
      <c r="AS363" s="15" t="n">
        <v>0.7229166666666667</v>
      </c>
      <c r="AT363" s="15" t="n">
        <v>0.7208333333333333</v>
      </c>
      <c r="AU363" s="15" t="n">
        <v>0.7173611111111111</v>
      </c>
      <c r="AV363" s="15" t="n">
        <v>0.7201388888888889</v>
      </c>
      <c r="AW363" s="15" t="n">
        <v>0.7229166666666667</v>
      </c>
      <c r="AX363" s="15" t="n">
        <v>0.7395833333333334</v>
      </c>
    </row>
    <row r="364">
      <c r="A364" s="14" t="n">
        <v>46383</v>
      </c>
      <c r="B364" s="15" t="n">
        <v>0.6708333333333333</v>
      </c>
      <c r="C364" s="15" t="n">
        <v>0.6583333333333333</v>
      </c>
      <c r="D364" s="15" t="n">
        <v>0.6777777777777778</v>
      </c>
      <c r="E364" s="15" t="n">
        <v>0.6791666666666667</v>
      </c>
      <c r="F364" s="15" t="n">
        <v>0.6826388888888889</v>
      </c>
      <c r="G364" s="15" t="n">
        <v>0.6819444444444445</v>
      </c>
      <c r="H364" s="15" t="n">
        <v>0.6840277777777778</v>
      </c>
      <c r="I364" s="15" t="n">
        <v>0.6847222222222222</v>
      </c>
      <c r="J364" s="15" t="n">
        <v>0.6875</v>
      </c>
      <c r="K364" s="15" t="n">
        <v>0.6888888888888889</v>
      </c>
      <c r="L364" s="15" t="n">
        <v>0.6909722222222222</v>
      </c>
      <c r="M364" s="15" t="n">
        <v>0.6909722222222222</v>
      </c>
      <c r="N364" s="15" t="n">
        <v>0.6895833333333333</v>
      </c>
      <c r="O364" s="15" t="n">
        <v>0.6909722222222222</v>
      </c>
      <c r="P364" s="15" t="n">
        <v>0.6986111111111111</v>
      </c>
      <c r="Q364" s="15" t="n">
        <v>0.6916666666666667</v>
      </c>
      <c r="R364" s="15" t="n">
        <v>0.6881944444444444</v>
      </c>
      <c r="S364" s="15" t="n">
        <v>0.6958333333333333</v>
      </c>
      <c r="T364" s="15" t="n">
        <v>0.6979166666666666</v>
      </c>
      <c r="U364" s="15" t="n">
        <v>0.7</v>
      </c>
      <c r="V364" s="15" t="n">
        <v>0.69375</v>
      </c>
      <c r="W364" s="15" t="n">
        <v>0.6930555555555555</v>
      </c>
      <c r="X364" s="15" t="n">
        <v>0.6993055555555555</v>
      </c>
      <c r="Y364" s="15" t="n">
        <v>0.6958333333333333</v>
      </c>
      <c r="Z364" s="15" t="n">
        <v>0.6993055555555555</v>
      </c>
      <c r="AA364" s="15" t="n">
        <v>0.7013888888888888</v>
      </c>
      <c r="AB364" s="15" t="n">
        <v>0.7027777777777777</v>
      </c>
      <c r="AC364" s="15" t="n">
        <v>0.7027777777777777</v>
      </c>
      <c r="AD364" s="15" t="n">
        <v>0.7041666666666667</v>
      </c>
      <c r="AE364" s="15" t="n">
        <v>0.7055555555555556</v>
      </c>
      <c r="AF364" s="15" t="n">
        <v>0.7034722222222223</v>
      </c>
      <c r="AG364" s="15" t="n">
        <v>0.70625</v>
      </c>
      <c r="AH364" s="15" t="n">
        <v>0.70625</v>
      </c>
      <c r="AI364" s="15" t="n">
        <v>0.7097222222222223</v>
      </c>
      <c r="AJ364" s="15" t="n">
        <v>0.7090277777777778</v>
      </c>
      <c r="AK364" s="15" t="n">
        <v>0.7131944444444445</v>
      </c>
      <c r="AL364" s="15" t="n">
        <v>0.7166666666666667</v>
      </c>
      <c r="AM364" s="15" t="n">
        <v>0.7083333333333334</v>
      </c>
      <c r="AN364" s="15" t="n">
        <v>0.7090277777777778</v>
      </c>
      <c r="AO364" s="15" t="n">
        <v>0.7131944444444445</v>
      </c>
      <c r="AP364" s="15" t="n">
        <v>0.7118055555555556</v>
      </c>
      <c r="AQ364" s="15" t="n">
        <v>0.7201388888888889</v>
      </c>
      <c r="AR364" s="15" t="n">
        <v>0.7215277777777778</v>
      </c>
      <c r="AS364" s="15" t="n">
        <v>0.7236111111111111</v>
      </c>
      <c r="AT364" s="15" t="n">
        <v>0.7208333333333333</v>
      </c>
      <c r="AU364" s="15" t="n">
        <v>0.7173611111111111</v>
      </c>
      <c r="AV364" s="15" t="n">
        <v>0.7208333333333333</v>
      </c>
      <c r="AW364" s="15" t="n">
        <v>0.7236111111111111</v>
      </c>
      <c r="AX364" s="15" t="n">
        <v>0.7402777777777778</v>
      </c>
    </row>
    <row r="365">
      <c r="A365" s="14" t="n">
        <v>46384</v>
      </c>
      <c r="B365" s="15" t="n">
        <v>0.6715277777777777</v>
      </c>
      <c r="C365" s="15" t="n">
        <v>0.6590277777777778</v>
      </c>
      <c r="D365" s="15" t="n">
        <v>0.6784722222222223</v>
      </c>
      <c r="E365" s="15" t="n">
        <v>0.6791666666666667</v>
      </c>
      <c r="F365" s="15" t="n">
        <v>0.6833333333333333</v>
      </c>
      <c r="G365" s="15" t="n">
        <v>0.6819444444444445</v>
      </c>
      <c r="H365" s="15" t="n">
        <v>0.6847222222222222</v>
      </c>
      <c r="I365" s="15" t="n">
        <v>0.6854166666666667</v>
      </c>
      <c r="J365" s="15" t="n">
        <v>0.6875</v>
      </c>
      <c r="K365" s="15" t="n">
        <v>0.6888888888888889</v>
      </c>
      <c r="L365" s="15" t="n">
        <v>0.6916666666666667</v>
      </c>
      <c r="M365" s="15" t="n">
        <v>0.6909722222222222</v>
      </c>
      <c r="N365" s="15" t="n">
        <v>0.6902777777777778</v>
      </c>
      <c r="O365" s="15" t="n">
        <v>0.6909722222222222</v>
      </c>
      <c r="P365" s="15" t="n">
        <v>0.6986111111111111</v>
      </c>
      <c r="Q365" s="15" t="n">
        <v>0.6916666666666667</v>
      </c>
      <c r="R365" s="15" t="n">
        <v>0.6888888888888889</v>
      </c>
      <c r="S365" s="15" t="n">
        <v>0.6965277777777777</v>
      </c>
      <c r="T365" s="15" t="n">
        <v>0.6979166666666666</v>
      </c>
      <c r="U365" s="15" t="n">
        <v>0.7</v>
      </c>
      <c r="V365" s="15" t="n">
        <v>0.6944444444444444</v>
      </c>
      <c r="W365" s="15" t="n">
        <v>0.69375</v>
      </c>
      <c r="X365" s="15" t="n">
        <v>0.7</v>
      </c>
      <c r="Y365" s="15" t="n">
        <v>0.6965277777777777</v>
      </c>
      <c r="Z365" s="15" t="n">
        <v>0.7</v>
      </c>
      <c r="AA365" s="15" t="n">
        <v>0.7020833333333333</v>
      </c>
      <c r="AB365" s="15" t="n">
        <v>0.7034722222222223</v>
      </c>
      <c r="AC365" s="15" t="n">
        <v>0.7034722222222223</v>
      </c>
      <c r="AD365" s="15" t="n">
        <v>0.7048611111111112</v>
      </c>
      <c r="AE365" s="15" t="n">
        <v>0.7055555555555556</v>
      </c>
      <c r="AF365" s="15" t="n">
        <v>0.7041666666666667</v>
      </c>
      <c r="AG365" s="15" t="n">
        <v>0.70625</v>
      </c>
      <c r="AH365" s="15" t="n">
        <v>0.7069444444444445</v>
      </c>
      <c r="AI365" s="15" t="n">
        <v>0.7104166666666667</v>
      </c>
      <c r="AJ365" s="15" t="n">
        <v>0.7090277777777778</v>
      </c>
      <c r="AK365" s="15" t="n">
        <v>0.7138888888888889</v>
      </c>
      <c r="AL365" s="15" t="n">
        <v>0.7166666666666667</v>
      </c>
      <c r="AM365" s="15" t="n">
        <v>0.7083333333333334</v>
      </c>
      <c r="AN365" s="15" t="n">
        <v>0.7097222222222223</v>
      </c>
      <c r="AO365" s="15" t="n">
        <v>0.7138888888888889</v>
      </c>
      <c r="AP365" s="15" t="n">
        <v>0.7125</v>
      </c>
      <c r="AQ365" s="15" t="n">
        <v>0.7208333333333333</v>
      </c>
      <c r="AR365" s="15" t="n">
        <v>0.7215277777777778</v>
      </c>
      <c r="AS365" s="15" t="n">
        <v>0.7236111111111111</v>
      </c>
      <c r="AT365" s="15" t="n">
        <v>0.7215277777777778</v>
      </c>
      <c r="AU365" s="15" t="n">
        <v>0.7180555555555556</v>
      </c>
      <c r="AV365" s="15" t="n">
        <v>0.7208333333333333</v>
      </c>
      <c r="AW365" s="15" t="n">
        <v>0.7236111111111111</v>
      </c>
      <c r="AX365" s="15" t="n">
        <v>0.7402777777777778</v>
      </c>
    </row>
    <row r="366">
      <c r="A366" s="14" t="n">
        <v>46385</v>
      </c>
      <c r="B366" s="15" t="n">
        <v>0.6715277777777777</v>
      </c>
      <c r="C366" s="15" t="n">
        <v>0.6597222222222222</v>
      </c>
      <c r="D366" s="15" t="n">
        <v>0.6784722222222223</v>
      </c>
      <c r="E366" s="15" t="n">
        <v>0.6798611111111111</v>
      </c>
      <c r="F366" s="15" t="n">
        <v>0.6833333333333333</v>
      </c>
      <c r="G366" s="15" t="n">
        <v>0.6826388888888889</v>
      </c>
      <c r="H366" s="15" t="n">
        <v>0.6847222222222222</v>
      </c>
      <c r="I366" s="15" t="n">
        <v>0.6854166666666667</v>
      </c>
      <c r="J366" s="15" t="n">
        <v>0.6881944444444444</v>
      </c>
      <c r="K366" s="15" t="n">
        <v>0.6895833333333333</v>
      </c>
      <c r="L366" s="15" t="n">
        <v>0.6923611111111111</v>
      </c>
      <c r="M366" s="15" t="n">
        <v>0.6916666666666667</v>
      </c>
      <c r="N366" s="15" t="n">
        <v>0.6909722222222222</v>
      </c>
      <c r="O366" s="15" t="n">
        <v>0.6916666666666667</v>
      </c>
      <c r="P366" s="15" t="n">
        <v>0.6993055555555555</v>
      </c>
      <c r="Q366" s="15" t="n">
        <v>0.6923611111111111</v>
      </c>
      <c r="R366" s="15" t="n">
        <v>0.6895833333333333</v>
      </c>
      <c r="S366" s="15" t="n">
        <v>0.6965277777777777</v>
      </c>
      <c r="T366" s="15" t="n">
        <v>0.6986111111111111</v>
      </c>
      <c r="U366" s="15" t="n">
        <v>0.7006944444444444</v>
      </c>
      <c r="V366" s="15" t="n">
        <v>0.6951388888888889</v>
      </c>
      <c r="W366" s="15" t="n">
        <v>0.6944444444444444</v>
      </c>
      <c r="X366" s="15" t="n">
        <v>0.7006944444444444</v>
      </c>
      <c r="Y366" s="15" t="n">
        <v>0.6965277777777777</v>
      </c>
      <c r="Z366" s="15" t="n">
        <v>0.7006944444444444</v>
      </c>
      <c r="AA366" s="15" t="n">
        <v>0.7020833333333333</v>
      </c>
      <c r="AB366" s="15" t="n">
        <v>0.7034722222222223</v>
      </c>
      <c r="AC366" s="15" t="n">
        <v>0.7041666666666667</v>
      </c>
      <c r="AD366" s="15" t="n">
        <v>0.7055555555555556</v>
      </c>
      <c r="AE366" s="15" t="n">
        <v>0.70625</v>
      </c>
      <c r="AF366" s="15" t="n">
        <v>0.7041666666666667</v>
      </c>
      <c r="AG366" s="15" t="n">
        <v>0.7069444444444445</v>
      </c>
      <c r="AH366" s="15" t="n">
        <v>0.7069444444444445</v>
      </c>
      <c r="AI366" s="15" t="n">
        <v>0.7104166666666667</v>
      </c>
      <c r="AJ366" s="15" t="n">
        <v>0.7097222222222223</v>
      </c>
      <c r="AK366" s="15" t="n">
        <v>0.7145833333333333</v>
      </c>
      <c r="AL366" s="15" t="n">
        <v>0.7173611111111111</v>
      </c>
      <c r="AM366" s="15" t="n">
        <v>0.7090277777777778</v>
      </c>
      <c r="AN366" s="15" t="n">
        <v>0.7097222222222223</v>
      </c>
      <c r="AO366" s="15" t="n">
        <v>0.7145833333333333</v>
      </c>
      <c r="AP366" s="15" t="n">
        <v>0.7125</v>
      </c>
      <c r="AQ366" s="15" t="n">
        <v>0.7215277777777778</v>
      </c>
      <c r="AR366" s="15" t="n">
        <v>0.7222222222222222</v>
      </c>
      <c r="AS366" s="15" t="n">
        <v>0.7243055555555555</v>
      </c>
      <c r="AT366" s="15" t="n">
        <v>0.7215277777777778</v>
      </c>
      <c r="AU366" s="15" t="n">
        <v>0.71875</v>
      </c>
      <c r="AV366" s="15" t="n">
        <v>0.7215277777777778</v>
      </c>
      <c r="AW366" s="15" t="n">
        <v>0.7243055555555555</v>
      </c>
      <c r="AX366" s="15" t="n">
        <v>0.7409722222222223</v>
      </c>
    </row>
    <row r="367">
      <c r="A367" s="14" t="n">
        <v>46386</v>
      </c>
      <c r="B367" s="15" t="n">
        <v>0.6722222222222223</v>
      </c>
      <c r="C367" s="15" t="n">
        <v>0.6597222222222222</v>
      </c>
      <c r="D367" s="15" t="n">
        <v>0.6791666666666667</v>
      </c>
      <c r="E367" s="15" t="n">
        <v>0.6805555555555556</v>
      </c>
      <c r="F367" s="15" t="n">
        <v>0.6840277777777778</v>
      </c>
      <c r="G367" s="15" t="n">
        <v>0.6833333333333333</v>
      </c>
      <c r="H367" s="15" t="n">
        <v>0.6854166666666667</v>
      </c>
      <c r="I367" s="15" t="n">
        <v>0.6861111111111111</v>
      </c>
      <c r="J367" s="15" t="n">
        <v>0.6888888888888889</v>
      </c>
      <c r="K367" s="15" t="n">
        <v>0.6902777777777778</v>
      </c>
      <c r="L367" s="15" t="n">
        <v>0.6923611111111111</v>
      </c>
      <c r="M367" s="15" t="n">
        <v>0.6923611111111111</v>
      </c>
      <c r="N367" s="15" t="n">
        <v>0.6909722222222222</v>
      </c>
      <c r="O367" s="15" t="n">
        <v>0.6923611111111111</v>
      </c>
      <c r="P367" s="15" t="n">
        <v>0.6993055555555555</v>
      </c>
      <c r="Q367" s="15" t="n">
        <v>0.6930555555555555</v>
      </c>
      <c r="R367" s="15" t="n">
        <v>0.6895833333333333</v>
      </c>
      <c r="S367" s="15" t="n">
        <v>0.6972222222222222</v>
      </c>
      <c r="T367" s="15" t="n">
        <v>0.6993055555555555</v>
      </c>
      <c r="U367" s="15" t="n">
        <v>0.7013888888888888</v>
      </c>
      <c r="V367" s="15" t="n">
        <v>0.6951388888888889</v>
      </c>
      <c r="W367" s="15" t="n">
        <v>0.6944444444444444</v>
      </c>
      <c r="X367" s="15" t="n">
        <v>0.7006944444444444</v>
      </c>
      <c r="Y367" s="15" t="n">
        <v>0.6972222222222222</v>
      </c>
      <c r="Z367" s="15" t="n">
        <v>0.7006944444444444</v>
      </c>
      <c r="AA367" s="15" t="n">
        <v>0.7027777777777777</v>
      </c>
      <c r="AB367" s="15" t="n">
        <v>0.7041666666666667</v>
      </c>
      <c r="AC367" s="15" t="n">
        <v>0.7041666666666667</v>
      </c>
      <c r="AD367" s="15" t="n">
        <v>0.7055555555555556</v>
      </c>
      <c r="AE367" s="15" t="n">
        <v>0.7069444444444445</v>
      </c>
      <c r="AF367" s="15" t="n">
        <v>0.7048611111111112</v>
      </c>
      <c r="AG367" s="15" t="n">
        <v>0.7076388888888889</v>
      </c>
      <c r="AH367" s="15" t="n">
        <v>0.7076388888888889</v>
      </c>
      <c r="AI367" s="15" t="n">
        <v>0.7111111111111111</v>
      </c>
      <c r="AJ367" s="15" t="n">
        <v>0.7104166666666667</v>
      </c>
      <c r="AK367" s="15" t="n">
        <v>0.7145833333333333</v>
      </c>
      <c r="AL367" s="15" t="n">
        <v>0.7180555555555556</v>
      </c>
      <c r="AM367" s="15" t="n">
        <v>0.7097222222222223</v>
      </c>
      <c r="AN367" s="15" t="n">
        <v>0.7104166666666667</v>
      </c>
      <c r="AO367" s="15" t="n">
        <v>0.7145833333333333</v>
      </c>
      <c r="AP367" s="15" t="n">
        <v>0.7131944444444445</v>
      </c>
      <c r="AQ367" s="15" t="n">
        <v>0.7215277777777778</v>
      </c>
      <c r="AR367" s="15" t="n">
        <v>0.7229166666666667</v>
      </c>
      <c r="AS367" s="15" t="n">
        <v>0.725</v>
      </c>
      <c r="AT367" s="15" t="n">
        <v>0.7222222222222222</v>
      </c>
      <c r="AU367" s="15" t="n">
        <v>0.71875</v>
      </c>
      <c r="AV367" s="15" t="n">
        <v>0.7222222222222222</v>
      </c>
      <c r="AW367" s="15" t="n">
        <v>0.725</v>
      </c>
      <c r="AX367" s="15" t="n">
        <v>0.7409722222222223</v>
      </c>
    </row>
    <row r="368">
      <c r="A368" s="14" t="n">
        <v>46387</v>
      </c>
      <c r="B368" s="15" t="n">
        <v>0.6729166666666667</v>
      </c>
      <c r="C368" s="15" t="n">
        <v>0.6604166666666667</v>
      </c>
      <c r="D368" s="15" t="n">
        <v>0.6798611111111111</v>
      </c>
      <c r="E368" s="15" t="n">
        <v>0.68125</v>
      </c>
      <c r="F368" s="15" t="n">
        <v>0.6847222222222222</v>
      </c>
      <c r="G368" s="15" t="n">
        <v>0.6840277777777778</v>
      </c>
      <c r="H368" s="15" t="n">
        <v>0.6861111111111111</v>
      </c>
      <c r="I368" s="15" t="n">
        <v>0.6868055555555556</v>
      </c>
      <c r="J368" s="15" t="n">
        <v>0.6895833333333333</v>
      </c>
      <c r="K368" s="15" t="n">
        <v>0.6902777777777778</v>
      </c>
      <c r="L368" s="15" t="n">
        <v>0.6930555555555555</v>
      </c>
      <c r="M368" s="15" t="n">
        <v>0.6923611111111111</v>
      </c>
      <c r="N368" s="15" t="n">
        <v>0.6916666666666667</v>
      </c>
      <c r="O368" s="15" t="n">
        <v>0.6923611111111111</v>
      </c>
      <c r="P368" s="15" t="n">
        <v>0.7</v>
      </c>
      <c r="Q368" s="15" t="n">
        <v>0.6930555555555555</v>
      </c>
      <c r="R368" s="15" t="n">
        <v>0.6902777777777778</v>
      </c>
      <c r="S368" s="15" t="n">
        <v>0.6979166666666666</v>
      </c>
      <c r="T368" s="15" t="n">
        <v>0.6993055555555555</v>
      </c>
      <c r="U368" s="15" t="n">
        <v>0.7013888888888888</v>
      </c>
      <c r="V368" s="15" t="n">
        <v>0.6958333333333333</v>
      </c>
      <c r="W368" s="15" t="n">
        <v>0.6951388888888889</v>
      </c>
      <c r="X368" s="15" t="n">
        <v>0.7013888888888888</v>
      </c>
      <c r="Y368" s="15" t="n">
        <v>0.6979166666666666</v>
      </c>
      <c r="Z368" s="15" t="n">
        <v>0.7013888888888888</v>
      </c>
      <c r="AA368" s="15" t="n">
        <v>0.7034722222222223</v>
      </c>
      <c r="AB368" s="15" t="n">
        <v>0.7048611111111112</v>
      </c>
      <c r="AC368" s="15" t="n">
        <v>0.7048611111111112</v>
      </c>
      <c r="AD368" s="15" t="n">
        <v>0.70625</v>
      </c>
      <c r="AE368" s="15" t="n">
        <v>0.7069444444444445</v>
      </c>
      <c r="AF368" s="15" t="n">
        <v>0.7055555555555556</v>
      </c>
      <c r="AG368" s="15" t="n">
        <v>0.7076388888888889</v>
      </c>
      <c r="AH368" s="15" t="n">
        <v>0.7083333333333334</v>
      </c>
      <c r="AI368" s="15" t="n">
        <v>0.7118055555555556</v>
      </c>
      <c r="AJ368" s="15" t="n">
        <v>0.7104166666666667</v>
      </c>
      <c r="AK368" s="15" t="n">
        <v>0.7152777777777778</v>
      </c>
      <c r="AL368" s="15" t="n">
        <v>0.7180555555555556</v>
      </c>
      <c r="AM368" s="15" t="n">
        <v>0.7097222222222223</v>
      </c>
      <c r="AN368" s="15" t="n">
        <v>0.7111111111111111</v>
      </c>
      <c r="AO368" s="15" t="n">
        <v>0.7152777777777778</v>
      </c>
      <c r="AP368" s="15" t="n">
        <v>0.7138888888888889</v>
      </c>
      <c r="AQ368" s="15" t="n">
        <v>0.7222222222222222</v>
      </c>
      <c r="AR368" s="15" t="n">
        <v>0.7229166666666667</v>
      </c>
      <c r="AS368" s="15" t="n">
        <v>0.725</v>
      </c>
      <c r="AT368" s="15" t="n">
        <v>0.7229166666666667</v>
      </c>
      <c r="AU368" s="15" t="n">
        <v>0.7194444444444444</v>
      </c>
      <c r="AV368" s="15" t="n">
        <v>0.7222222222222222</v>
      </c>
      <c r="AW368" s="15" t="n">
        <v>0.725</v>
      </c>
      <c r="AX368" s="15" t="n">
        <v>0.7416666666666667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X36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</cols>
  <sheetData>
    <row r="1">
      <c r="A1" s="2" t="inlineStr">
        <is>
          <t>常用薄明が終わる時刻（太陽の中心高度が-6度になる時刻）</t>
        </is>
      </c>
    </row>
    <row r="2">
      <c r="A2" t="inlineStr">
        <is>
          <t>国立天文台暦計算室の値。2026年10月6日に取得。分の値で、秒は暦計算室の表に出ていない</t>
        </is>
      </c>
    </row>
    <row r="3">
      <c r="A3" s="11" t="inlineStr">
        <is>
          <t>日付</t>
        </is>
      </c>
      <c r="B3" s="11" t="inlineStr">
        <is>
          <t>札幌</t>
        </is>
      </c>
      <c r="C3" s="11" t="inlineStr">
        <is>
          <t>根室</t>
        </is>
      </c>
      <c r="D3" s="11" t="inlineStr">
        <is>
          <t>青森</t>
        </is>
      </c>
      <c r="E3" s="11" t="inlineStr">
        <is>
          <t>盛岡</t>
        </is>
      </c>
      <c r="F3" s="11" t="inlineStr">
        <is>
          <t>仙台</t>
        </is>
      </c>
      <c r="G3" s="11" t="inlineStr">
        <is>
          <t>秋田</t>
        </is>
      </c>
      <c r="H3" s="11" t="inlineStr">
        <is>
          <t>山形</t>
        </is>
      </c>
      <c r="I3" s="11" t="inlineStr">
        <is>
          <t>福島</t>
        </is>
      </c>
      <c r="J3" s="11" t="inlineStr">
        <is>
          <t>水戸</t>
        </is>
      </c>
      <c r="K3" s="11" t="inlineStr">
        <is>
          <t>宇都宮</t>
        </is>
      </c>
      <c r="L3" s="11" t="inlineStr">
        <is>
          <t>前橋</t>
        </is>
      </c>
      <c r="M3" s="11" t="inlineStr">
        <is>
          <t>さいたま</t>
        </is>
      </c>
      <c r="N3" s="11" t="inlineStr">
        <is>
          <t>千葉</t>
        </is>
      </c>
      <c r="O3" s="11" t="inlineStr">
        <is>
          <t>東京</t>
        </is>
      </c>
      <c r="P3" s="11" t="inlineStr">
        <is>
          <t>小笠原（父島）</t>
        </is>
      </c>
      <c r="Q3" s="11" t="inlineStr">
        <is>
          <t>横浜</t>
        </is>
      </c>
      <c r="R3" s="11" t="inlineStr">
        <is>
          <t>新潟</t>
        </is>
      </c>
      <c r="S3" s="11" t="inlineStr">
        <is>
          <t>富山</t>
        </is>
      </c>
      <c r="T3" s="11" t="inlineStr">
        <is>
          <t>金沢</t>
        </is>
      </c>
      <c r="U3" s="11" t="inlineStr">
        <is>
          <t>福井</t>
        </is>
      </c>
      <c r="V3" s="11" t="inlineStr">
        <is>
          <t>甲府</t>
        </is>
      </c>
      <c r="W3" s="11" t="inlineStr">
        <is>
          <t>長野</t>
        </is>
      </c>
      <c r="X3" s="11" t="inlineStr">
        <is>
          <t>岐阜</t>
        </is>
      </c>
      <c r="Y3" s="11" t="inlineStr">
        <is>
          <t>静岡</t>
        </is>
      </c>
      <c r="Z3" s="11" t="inlineStr">
        <is>
          <t>名古屋</t>
        </is>
      </c>
      <c r="AA3" s="11" t="inlineStr">
        <is>
          <t>津</t>
        </is>
      </c>
      <c r="AB3" s="11" t="inlineStr">
        <is>
          <t>大津</t>
        </is>
      </c>
      <c r="AC3" s="11" t="inlineStr">
        <is>
          <t>京都</t>
        </is>
      </c>
      <c r="AD3" s="11" t="inlineStr">
        <is>
          <t>大阪</t>
        </is>
      </c>
      <c r="AE3" s="11" t="inlineStr">
        <is>
          <t>神戸</t>
        </is>
      </c>
      <c r="AF3" s="11" t="inlineStr">
        <is>
          <t>奈良</t>
        </is>
      </c>
      <c r="AG3" s="11" t="inlineStr">
        <is>
          <t>和歌山</t>
        </is>
      </c>
      <c r="AH3" s="11" t="inlineStr">
        <is>
          <t>鳥取</t>
        </is>
      </c>
      <c r="AI3" s="11" t="inlineStr">
        <is>
          <t>松江</t>
        </is>
      </c>
      <c r="AJ3" s="11" t="inlineStr">
        <is>
          <t>岡山</t>
        </is>
      </c>
      <c r="AK3" s="11" t="inlineStr">
        <is>
          <t>広島</t>
        </is>
      </c>
      <c r="AL3" s="11" t="inlineStr">
        <is>
          <t>山口</t>
        </is>
      </c>
      <c r="AM3" s="11" t="inlineStr">
        <is>
          <t>徳島</t>
        </is>
      </c>
      <c r="AN3" s="11" t="inlineStr">
        <is>
          <t>高松</t>
        </is>
      </c>
      <c r="AO3" s="11" t="inlineStr">
        <is>
          <t>松山</t>
        </is>
      </c>
      <c r="AP3" s="11" t="inlineStr">
        <is>
          <t>高知</t>
        </is>
      </c>
      <c r="AQ3" s="11" t="inlineStr">
        <is>
          <t>福岡</t>
        </is>
      </c>
      <c r="AR3" s="11" t="inlineStr">
        <is>
          <t>佐賀</t>
        </is>
      </c>
      <c r="AS3" s="11" t="inlineStr">
        <is>
          <t>長崎</t>
        </is>
      </c>
      <c r="AT3" s="11" t="inlineStr">
        <is>
          <t>熊本</t>
        </is>
      </c>
      <c r="AU3" s="11" t="inlineStr">
        <is>
          <t>大分</t>
        </is>
      </c>
      <c r="AV3" s="11" t="inlineStr">
        <is>
          <t>宮崎</t>
        </is>
      </c>
      <c r="AW3" s="11" t="inlineStr">
        <is>
          <t>鹿児島</t>
        </is>
      </c>
      <c r="AX3" s="11" t="inlineStr">
        <is>
          <t>那覇</t>
        </is>
      </c>
    </row>
    <row r="4">
      <c r="A4" s="14" t="n">
        <v>46023</v>
      </c>
      <c r="B4" s="15" t="n">
        <v>0.6958333333333333</v>
      </c>
      <c r="C4" s="15" t="n">
        <v>0.6840277777777778</v>
      </c>
      <c r="D4" s="15" t="n">
        <v>0.7020833333333333</v>
      </c>
      <c r="E4" s="15" t="n">
        <v>0.7027777777777777</v>
      </c>
      <c r="F4" s="15" t="n">
        <v>0.7055555555555556</v>
      </c>
      <c r="G4" s="15" t="n">
        <v>0.7055555555555556</v>
      </c>
      <c r="H4" s="15" t="n">
        <v>0.7069444444444445</v>
      </c>
      <c r="I4" s="15" t="n">
        <v>0.7076388888888889</v>
      </c>
      <c r="J4" s="15" t="n">
        <v>0.7097222222222223</v>
      </c>
      <c r="K4" s="15" t="n">
        <v>0.7111111111111111</v>
      </c>
      <c r="L4" s="15" t="n">
        <v>0.7138888888888889</v>
      </c>
      <c r="M4" s="15" t="n">
        <v>0.7131944444444445</v>
      </c>
      <c r="N4" s="15" t="n">
        <v>0.7118055555555556</v>
      </c>
      <c r="O4" s="15" t="n">
        <v>0.7131944444444445</v>
      </c>
      <c r="P4" s="15" t="n">
        <v>0.7180555555555556</v>
      </c>
      <c r="Q4" s="15" t="n">
        <v>0.7131944444444445</v>
      </c>
      <c r="R4" s="15" t="n">
        <v>0.7111111111111111</v>
      </c>
      <c r="S4" s="15" t="n">
        <v>0.7180555555555556</v>
      </c>
      <c r="T4" s="15" t="n">
        <v>0.7201388888888889</v>
      </c>
      <c r="U4" s="15" t="n">
        <v>0.7222222222222222</v>
      </c>
      <c r="V4" s="15" t="n">
        <v>0.7159722222222222</v>
      </c>
      <c r="W4" s="15" t="n">
        <v>0.7159722222222222</v>
      </c>
      <c r="X4" s="15" t="n">
        <v>0.7215277777777778</v>
      </c>
      <c r="Y4" s="15" t="n">
        <v>0.7180555555555556</v>
      </c>
      <c r="Z4" s="15" t="n">
        <v>0.7215277777777778</v>
      </c>
      <c r="AA4" s="15" t="n">
        <v>0.7236111111111111</v>
      </c>
      <c r="AB4" s="15" t="n">
        <v>0.725</v>
      </c>
      <c r="AC4" s="15" t="n">
        <v>0.725</v>
      </c>
      <c r="AD4" s="15" t="n">
        <v>0.7263888888888889</v>
      </c>
      <c r="AE4" s="15" t="n">
        <v>0.7270833333333333</v>
      </c>
      <c r="AF4" s="15" t="n">
        <v>0.725</v>
      </c>
      <c r="AG4" s="15" t="n">
        <v>0.7277777777777777</v>
      </c>
      <c r="AH4" s="15" t="n">
        <v>0.7284722222222222</v>
      </c>
      <c r="AI4" s="15" t="n">
        <v>0.7319444444444444</v>
      </c>
      <c r="AJ4" s="15" t="n">
        <v>0.7305555555555555</v>
      </c>
      <c r="AK4" s="15" t="n">
        <v>0.7354166666666667</v>
      </c>
      <c r="AL4" s="15" t="n">
        <v>0.7381944444444445</v>
      </c>
      <c r="AM4" s="15" t="n">
        <v>0.7298611111111111</v>
      </c>
      <c r="AN4" s="15" t="n">
        <v>0.7305555555555555</v>
      </c>
      <c r="AO4" s="15" t="n">
        <v>0.7347222222222223</v>
      </c>
      <c r="AP4" s="15" t="n">
        <v>0.7333333333333333</v>
      </c>
      <c r="AQ4" s="15" t="n">
        <v>0.7416666666666667</v>
      </c>
      <c r="AR4" s="15" t="n">
        <v>0.7430555555555556</v>
      </c>
      <c r="AS4" s="15" t="n">
        <v>0.7444444444444445</v>
      </c>
      <c r="AT4" s="15" t="n">
        <v>0.7423611111111111</v>
      </c>
      <c r="AU4" s="15" t="n">
        <v>0.7388888888888889</v>
      </c>
      <c r="AV4" s="15" t="n">
        <v>0.7416666666666667</v>
      </c>
      <c r="AW4" s="15" t="n">
        <v>0.7444444444444445</v>
      </c>
      <c r="AX4" s="15" t="n">
        <v>0.7597222222222222</v>
      </c>
    </row>
    <row r="5">
      <c r="A5" s="14" t="n">
        <v>46024</v>
      </c>
      <c r="B5" s="15" t="n">
        <v>0.6965277777777777</v>
      </c>
      <c r="C5" s="15" t="n">
        <v>0.6840277777777778</v>
      </c>
      <c r="D5" s="15" t="n">
        <v>0.7020833333333333</v>
      </c>
      <c r="E5" s="15" t="n">
        <v>0.7027777777777777</v>
      </c>
      <c r="F5" s="15" t="n">
        <v>0.70625</v>
      </c>
      <c r="G5" s="15" t="n">
        <v>0.70625</v>
      </c>
      <c r="H5" s="15" t="n">
        <v>0.7076388888888889</v>
      </c>
      <c r="I5" s="15" t="n">
        <v>0.7083333333333334</v>
      </c>
      <c r="J5" s="15" t="n">
        <v>0.7104166666666667</v>
      </c>
      <c r="K5" s="15" t="n">
        <v>0.7118055555555556</v>
      </c>
      <c r="L5" s="15" t="n">
        <v>0.7138888888888889</v>
      </c>
      <c r="M5" s="15" t="n">
        <v>0.7131944444444445</v>
      </c>
      <c r="N5" s="15" t="n">
        <v>0.7125</v>
      </c>
      <c r="O5" s="15" t="n">
        <v>0.7131944444444445</v>
      </c>
      <c r="P5" s="15" t="n">
        <v>0.71875</v>
      </c>
      <c r="Q5" s="15" t="n">
        <v>0.7138888888888889</v>
      </c>
      <c r="R5" s="15" t="n">
        <v>0.7118055555555556</v>
      </c>
      <c r="S5" s="15" t="n">
        <v>0.71875</v>
      </c>
      <c r="T5" s="15" t="n">
        <v>0.7208333333333333</v>
      </c>
      <c r="U5" s="15" t="n">
        <v>0.7229166666666667</v>
      </c>
      <c r="V5" s="15" t="n">
        <v>0.7166666666666667</v>
      </c>
      <c r="W5" s="15" t="n">
        <v>0.7159722222222222</v>
      </c>
      <c r="X5" s="15" t="n">
        <v>0.7222222222222222</v>
      </c>
      <c r="Y5" s="15" t="n">
        <v>0.7180555555555556</v>
      </c>
      <c r="Z5" s="15" t="n">
        <v>0.7222222222222222</v>
      </c>
      <c r="AA5" s="15" t="n">
        <v>0.7236111111111111</v>
      </c>
      <c r="AB5" s="15" t="n">
        <v>0.725</v>
      </c>
      <c r="AC5" s="15" t="n">
        <v>0.7256944444444444</v>
      </c>
      <c r="AD5" s="15" t="n">
        <v>0.7270833333333333</v>
      </c>
      <c r="AE5" s="15" t="n">
        <v>0.7277777777777777</v>
      </c>
      <c r="AF5" s="15" t="n">
        <v>0.7256944444444444</v>
      </c>
      <c r="AG5" s="15" t="n">
        <v>0.7284722222222222</v>
      </c>
      <c r="AH5" s="15" t="n">
        <v>0.7291666666666666</v>
      </c>
      <c r="AI5" s="15" t="n">
        <v>0.7326388888888888</v>
      </c>
      <c r="AJ5" s="15" t="n">
        <v>0.73125</v>
      </c>
      <c r="AK5" s="15" t="n">
        <v>0.7354166666666667</v>
      </c>
      <c r="AL5" s="15" t="n">
        <v>0.7388888888888889</v>
      </c>
      <c r="AM5" s="15" t="n">
        <v>0.7305555555555555</v>
      </c>
      <c r="AN5" s="15" t="n">
        <v>0.73125</v>
      </c>
      <c r="AO5" s="15" t="n">
        <v>0.7354166666666667</v>
      </c>
      <c r="AP5" s="15" t="n">
        <v>0.7340277777777777</v>
      </c>
      <c r="AQ5" s="15" t="n">
        <v>0.7423611111111111</v>
      </c>
      <c r="AR5" s="15" t="n">
        <v>0.7430555555555556</v>
      </c>
      <c r="AS5" s="15" t="n">
        <v>0.7451388888888889</v>
      </c>
      <c r="AT5" s="15" t="n">
        <v>0.7430555555555556</v>
      </c>
      <c r="AU5" s="15" t="n">
        <v>0.7395833333333334</v>
      </c>
      <c r="AV5" s="15" t="n">
        <v>0.7423611111111111</v>
      </c>
      <c r="AW5" s="15" t="n">
        <v>0.7451388888888889</v>
      </c>
      <c r="AX5" s="15" t="n">
        <v>0.7604166666666666</v>
      </c>
    </row>
    <row r="6">
      <c r="A6" s="14" t="n">
        <v>46025</v>
      </c>
      <c r="B6" s="15" t="n">
        <v>0.6972222222222222</v>
      </c>
      <c r="C6" s="15" t="n">
        <v>0.6847222222222222</v>
      </c>
      <c r="D6" s="15" t="n">
        <v>0.7027777777777777</v>
      </c>
      <c r="E6" s="15" t="n">
        <v>0.7034722222222223</v>
      </c>
      <c r="F6" s="15" t="n">
        <v>0.7069444444444445</v>
      </c>
      <c r="G6" s="15" t="n">
        <v>0.70625</v>
      </c>
      <c r="H6" s="15" t="n">
        <v>0.7083333333333334</v>
      </c>
      <c r="I6" s="15" t="n">
        <v>0.7090277777777778</v>
      </c>
      <c r="J6" s="15" t="n">
        <v>0.7111111111111111</v>
      </c>
      <c r="K6" s="15" t="n">
        <v>0.7125</v>
      </c>
      <c r="L6" s="15" t="n">
        <v>0.7145833333333333</v>
      </c>
      <c r="M6" s="15" t="n">
        <v>0.7138888888888889</v>
      </c>
      <c r="N6" s="15" t="n">
        <v>0.7131944444444445</v>
      </c>
      <c r="O6" s="15" t="n">
        <v>0.7138888888888889</v>
      </c>
      <c r="P6" s="15" t="n">
        <v>0.7194444444444444</v>
      </c>
      <c r="Q6" s="15" t="n">
        <v>0.7145833333333333</v>
      </c>
      <c r="R6" s="15" t="n">
        <v>0.7125</v>
      </c>
      <c r="S6" s="15" t="n">
        <v>0.7194444444444444</v>
      </c>
      <c r="T6" s="15" t="n">
        <v>0.7208333333333333</v>
      </c>
      <c r="U6" s="15" t="n">
        <v>0.7229166666666667</v>
      </c>
      <c r="V6" s="15" t="n">
        <v>0.7173611111111111</v>
      </c>
      <c r="W6" s="15" t="n">
        <v>0.7166666666666667</v>
      </c>
      <c r="X6" s="15" t="n">
        <v>0.7229166666666667</v>
      </c>
      <c r="Y6" s="15" t="n">
        <v>0.71875</v>
      </c>
      <c r="Z6" s="15" t="n">
        <v>0.7222222222222222</v>
      </c>
      <c r="AA6" s="15" t="n">
        <v>0.7243055555555555</v>
      </c>
      <c r="AB6" s="15" t="n">
        <v>0.7256944444444444</v>
      </c>
      <c r="AC6" s="15" t="n">
        <v>0.7256944444444444</v>
      </c>
      <c r="AD6" s="15" t="n">
        <v>0.7270833333333333</v>
      </c>
      <c r="AE6" s="15" t="n">
        <v>0.7277777777777777</v>
      </c>
      <c r="AF6" s="15" t="n">
        <v>0.7263888888888889</v>
      </c>
      <c r="AG6" s="15" t="n">
        <v>0.7284722222222222</v>
      </c>
      <c r="AH6" s="15" t="n">
        <v>0.7298611111111111</v>
      </c>
      <c r="AI6" s="15" t="n">
        <v>0.7326388888888888</v>
      </c>
      <c r="AJ6" s="15" t="n">
        <v>0.7319444444444444</v>
      </c>
      <c r="AK6" s="15" t="n">
        <v>0.7361111111111112</v>
      </c>
      <c r="AL6" s="15" t="n">
        <v>0.7388888888888889</v>
      </c>
      <c r="AM6" s="15" t="n">
        <v>0.7305555555555555</v>
      </c>
      <c r="AN6" s="15" t="n">
        <v>0.7319444444444444</v>
      </c>
      <c r="AO6" s="15" t="n">
        <v>0.7361111111111112</v>
      </c>
      <c r="AP6" s="15" t="n">
        <v>0.7340277777777777</v>
      </c>
      <c r="AQ6" s="15" t="n">
        <v>0.7430555555555556</v>
      </c>
      <c r="AR6" s="15" t="n">
        <v>0.74375</v>
      </c>
      <c r="AS6" s="15" t="n">
        <v>0.7458333333333333</v>
      </c>
      <c r="AT6" s="15" t="n">
        <v>0.7430555555555556</v>
      </c>
      <c r="AU6" s="15" t="n">
        <v>0.7402777777777778</v>
      </c>
      <c r="AV6" s="15" t="n">
        <v>0.7423611111111111</v>
      </c>
      <c r="AW6" s="15" t="n">
        <v>0.7451388888888889</v>
      </c>
      <c r="AX6" s="15" t="n">
        <v>0.7604166666666666</v>
      </c>
    </row>
    <row r="7">
      <c r="A7" s="14" t="n">
        <v>46026</v>
      </c>
      <c r="B7" s="15" t="n">
        <v>0.6979166666666666</v>
      </c>
      <c r="C7" s="15" t="n">
        <v>0.6854166666666667</v>
      </c>
      <c r="D7" s="15" t="n">
        <v>0.7034722222222223</v>
      </c>
      <c r="E7" s="15" t="n">
        <v>0.7041666666666667</v>
      </c>
      <c r="F7" s="15" t="n">
        <v>0.7076388888888889</v>
      </c>
      <c r="G7" s="15" t="n">
        <v>0.7069444444444445</v>
      </c>
      <c r="H7" s="15" t="n">
        <v>0.7090277777777778</v>
      </c>
      <c r="I7" s="15" t="n">
        <v>0.7090277777777778</v>
      </c>
      <c r="J7" s="15" t="n">
        <v>0.7111111111111111</v>
      </c>
      <c r="K7" s="15" t="n">
        <v>0.7125</v>
      </c>
      <c r="L7" s="15" t="n">
        <v>0.7152777777777778</v>
      </c>
      <c r="M7" s="15" t="n">
        <v>0.7145833333333333</v>
      </c>
      <c r="N7" s="15" t="n">
        <v>0.7138888888888889</v>
      </c>
      <c r="O7" s="15" t="n">
        <v>0.7145833333333333</v>
      </c>
      <c r="P7" s="15" t="n">
        <v>0.7194444444444444</v>
      </c>
      <c r="Q7" s="15" t="n">
        <v>0.7152777777777778</v>
      </c>
      <c r="R7" s="15" t="n">
        <v>0.7131944444444445</v>
      </c>
      <c r="S7" s="15" t="n">
        <v>0.7201388888888889</v>
      </c>
      <c r="T7" s="15" t="n">
        <v>0.7215277777777778</v>
      </c>
      <c r="U7" s="15" t="n">
        <v>0.7236111111111111</v>
      </c>
      <c r="V7" s="15" t="n">
        <v>0.7180555555555556</v>
      </c>
      <c r="W7" s="15" t="n">
        <v>0.7173611111111111</v>
      </c>
      <c r="X7" s="15" t="n">
        <v>0.7229166666666667</v>
      </c>
      <c r="Y7" s="15" t="n">
        <v>0.7194444444444444</v>
      </c>
      <c r="Z7" s="15" t="n">
        <v>0.7229166666666667</v>
      </c>
      <c r="AA7" s="15" t="n">
        <v>0.725</v>
      </c>
      <c r="AB7" s="15" t="n">
        <v>0.7263888888888889</v>
      </c>
      <c r="AC7" s="15" t="n">
        <v>0.7263888888888889</v>
      </c>
      <c r="AD7" s="15" t="n">
        <v>0.7277777777777777</v>
      </c>
      <c r="AE7" s="15" t="n">
        <v>0.7284722222222222</v>
      </c>
      <c r="AF7" s="15" t="n">
        <v>0.7270833333333333</v>
      </c>
      <c r="AG7" s="15" t="n">
        <v>0.7291666666666666</v>
      </c>
      <c r="AH7" s="15" t="n">
        <v>0.7298611111111111</v>
      </c>
      <c r="AI7" s="15" t="n">
        <v>0.7333333333333333</v>
      </c>
      <c r="AJ7" s="15" t="n">
        <v>0.7319444444444444</v>
      </c>
      <c r="AK7" s="15" t="n">
        <v>0.7368055555555556</v>
      </c>
      <c r="AL7" s="15" t="n">
        <v>0.7395833333333334</v>
      </c>
      <c r="AM7" s="15" t="n">
        <v>0.73125</v>
      </c>
      <c r="AN7" s="15" t="n">
        <v>0.7319444444444444</v>
      </c>
      <c r="AO7" s="15" t="n">
        <v>0.7368055555555556</v>
      </c>
      <c r="AP7" s="15" t="n">
        <v>0.7347222222222223</v>
      </c>
      <c r="AQ7" s="15" t="n">
        <v>0.74375</v>
      </c>
      <c r="AR7" s="15" t="n">
        <v>0.7444444444444445</v>
      </c>
      <c r="AS7" s="15" t="n">
        <v>0.7465277777777778</v>
      </c>
      <c r="AT7" s="15" t="n">
        <v>0.74375</v>
      </c>
      <c r="AU7" s="15" t="n">
        <v>0.7409722222222223</v>
      </c>
      <c r="AV7" s="15" t="n">
        <v>0.7430555555555556</v>
      </c>
      <c r="AW7" s="15" t="n">
        <v>0.7458333333333333</v>
      </c>
      <c r="AX7" s="15" t="n">
        <v>0.7611111111111111</v>
      </c>
    </row>
    <row r="8">
      <c r="A8" s="14" t="n">
        <v>46027</v>
      </c>
      <c r="B8" s="15" t="n">
        <v>0.6986111111111111</v>
      </c>
      <c r="C8" s="15" t="n">
        <v>0.6861111111111111</v>
      </c>
      <c r="D8" s="15" t="n">
        <v>0.7041666666666667</v>
      </c>
      <c r="E8" s="15" t="n">
        <v>0.7048611111111112</v>
      </c>
      <c r="F8" s="15" t="n">
        <v>0.7076388888888889</v>
      </c>
      <c r="G8" s="15" t="n">
        <v>0.7076388888888889</v>
      </c>
      <c r="H8" s="15" t="n">
        <v>0.7097222222222223</v>
      </c>
      <c r="I8" s="15" t="n">
        <v>0.7097222222222223</v>
      </c>
      <c r="J8" s="15" t="n">
        <v>0.7118055555555556</v>
      </c>
      <c r="K8" s="15" t="n">
        <v>0.7131944444444445</v>
      </c>
      <c r="L8" s="15" t="n">
        <v>0.7159722222222222</v>
      </c>
      <c r="M8" s="15" t="n">
        <v>0.7152777777777778</v>
      </c>
      <c r="N8" s="15" t="n">
        <v>0.7138888888888889</v>
      </c>
      <c r="O8" s="15" t="n">
        <v>0.7152777777777778</v>
      </c>
      <c r="P8" s="15" t="n">
        <v>0.7201388888888889</v>
      </c>
      <c r="Q8" s="15" t="n">
        <v>0.7159722222222222</v>
      </c>
      <c r="R8" s="15" t="n">
        <v>0.7138888888888889</v>
      </c>
      <c r="S8" s="15" t="n">
        <v>0.7208333333333333</v>
      </c>
      <c r="T8" s="15" t="n">
        <v>0.7222222222222222</v>
      </c>
      <c r="U8" s="15" t="n">
        <v>0.7243055555555555</v>
      </c>
      <c r="V8" s="15" t="n">
        <v>0.7180555555555556</v>
      </c>
      <c r="W8" s="15" t="n">
        <v>0.7180555555555556</v>
      </c>
      <c r="X8" s="15" t="n">
        <v>0.7236111111111111</v>
      </c>
      <c r="Y8" s="15" t="n">
        <v>0.7201388888888889</v>
      </c>
      <c r="Z8" s="15" t="n">
        <v>0.7236111111111111</v>
      </c>
      <c r="AA8" s="15" t="n">
        <v>0.7256944444444444</v>
      </c>
      <c r="AB8" s="15" t="n">
        <v>0.7270833333333333</v>
      </c>
      <c r="AC8" s="15" t="n">
        <v>0.7270833333333333</v>
      </c>
      <c r="AD8" s="15" t="n">
        <v>0.7284722222222222</v>
      </c>
      <c r="AE8" s="15" t="n">
        <v>0.7291666666666666</v>
      </c>
      <c r="AF8" s="15" t="n">
        <v>0.7270833333333333</v>
      </c>
      <c r="AG8" s="15" t="n">
        <v>0.7298611111111111</v>
      </c>
      <c r="AH8" s="15" t="n">
        <v>0.7305555555555555</v>
      </c>
      <c r="AI8" s="15" t="n">
        <v>0.7340277777777777</v>
      </c>
      <c r="AJ8" s="15" t="n">
        <v>0.7326388888888888</v>
      </c>
      <c r="AK8" s="15" t="n">
        <v>0.7375</v>
      </c>
      <c r="AL8" s="15" t="n">
        <v>0.7402777777777778</v>
      </c>
      <c r="AM8" s="15" t="n">
        <v>0.7319444444444444</v>
      </c>
      <c r="AN8" s="15" t="n">
        <v>0.7326388888888888</v>
      </c>
      <c r="AO8" s="15" t="n">
        <v>0.7368055555555556</v>
      </c>
      <c r="AP8" s="15" t="n">
        <v>0.7354166666666667</v>
      </c>
      <c r="AQ8" s="15" t="n">
        <v>0.74375</v>
      </c>
      <c r="AR8" s="15" t="n">
        <v>0.7451388888888889</v>
      </c>
      <c r="AS8" s="15" t="n">
        <v>0.7465277777777778</v>
      </c>
      <c r="AT8" s="15" t="n">
        <v>0.7444444444444445</v>
      </c>
      <c r="AU8" s="15" t="n">
        <v>0.7409722222222223</v>
      </c>
      <c r="AV8" s="15" t="n">
        <v>0.74375</v>
      </c>
      <c r="AW8" s="15" t="n">
        <v>0.7465277777777778</v>
      </c>
      <c r="AX8" s="15" t="n">
        <v>0.7618055555555555</v>
      </c>
    </row>
    <row r="9">
      <c r="A9" s="14" t="n">
        <v>46028</v>
      </c>
      <c r="B9" s="15" t="n">
        <v>0.6993055555555555</v>
      </c>
      <c r="C9" s="15" t="n">
        <v>0.6868055555555556</v>
      </c>
      <c r="D9" s="15" t="n">
        <v>0.7048611111111112</v>
      </c>
      <c r="E9" s="15" t="n">
        <v>0.7055555555555556</v>
      </c>
      <c r="F9" s="15" t="n">
        <v>0.7083333333333334</v>
      </c>
      <c r="G9" s="15" t="n">
        <v>0.7083333333333334</v>
      </c>
      <c r="H9" s="15" t="n">
        <v>0.7097222222222223</v>
      </c>
      <c r="I9" s="15" t="n">
        <v>0.7104166666666667</v>
      </c>
      <c r="J9" s="15" t="n">
        <v>0.7125</v>
      </c>
      <c r="K9" s="15" t="n">
        <v>0.7138888888888889</v>
      </c>
      <c r="L9" s="15" t="n">
        <v>0.7166666666666667</v>
      </c>
      <c r="M9" s="15" t="n">
        <v>0.7152777777777778</v>
      </c>
      <c r="N9" s="15" t="n">
        <v>0.7145833333333333</v>
      </c>
      <c r="O9" s="15" t="n">
        <v>0.7159722222222222</v>
      </c>
      <c r="P9" s="15" t="n">
        <v>0.7208333333333333</v>
      </c>
      <c r="Q9" s="15" t="n">
        <v>0.7159722222222222</v>
      </c>
      <c r="R9" s="15" t="n">
        <v>0.7138888888888889</v>
      </c>
      <c r="S9" s="15" t="n">
        <v>0.7208333333333333</v>
      </c>
      <c r="T9" s="15" t="n">
        <v>0.7229166666666667</v>
      </c>
      <c r="U9" s="15" t="n">
        <v>0.725</v>
      </c>
      <c r="V9" s="15" t="n">
        <v>0.71875</v>
      </c>
      <c r="W9" s="15" t="n">
        <v>0.71875</v>
      </c>
      <c r="X9" s="15" t="n">
        <v>0.7243055555555555</v>
      </c>
      <c r="Y9" s="15" t="n">
        <v>0.7201388888888889</v>
      </c>
      <c r="Z9" s="15" t="n">
        <v>0.7243055555555555</v>
      </c>
      <c r="AA9" s="15" t="n">
        <v>0.7256944444444444</v>
      </c>
      <c r="AB9" s="15" t="n">
        <v>0.7270833333333333</v>
      </c>
      <c r="AC9" s="15" t="n">
        <v>0.7277777777777777</v>
      </c>
      <c r="AD9" s="15" t="n">
        <v>0.7291666666666666</v>
      </c>
      <c r="AE9" s="15" t="n">
        <v>0.7298611111111111</v>
      </c>
      <c r="AF9" s="15" t="n">
        <v>0.7277777777777777</v>
      </c>
      <c r="AG9" s="15" t="n">
        <v>0.7305555555555555</v>
      </c>
      <c r="AH9" s="15" t="n">
        <v>0.73125</v>
      </c>
      <c r="AI9" s="15" t="n">
        <v>0.7347222222222223</v>
      </c>
      <c r="AJ9" s="15" t="n">
        <v>0.7333333333333333</v>
      </c>
      <c r="AK9" s="15" t="n">
        <v>0.7375</v>
      </c>
      <c r="AL9" s="15" t="n">
        <v>0.7409722222222223</v>
      </c>
      <c r="AM9" s="15" t="n">
        <v>0.7326388888888888</v>
      </c>
      <c r="AN9" s="15" t="n">
        <v>0.7333333333333333</v>
      </c>
      <c r="AO9" s="15" t="n">
        <v>0.7375</v>
      </c>
      <c r="AP9" s="15" t="n">
        <v>0.7361111111111112</v>
      </c>
      <c r="AQ9" s="15" t="n">
        <v>0.7444444444444445</v>
      </c>
      <c r="AR9" s="15" t="n">
        <v>0.7451388888888889</v>
      </c>
      <c r="AS9" s="15" t="n">
        <v>0.7472222222222222</v>
      </c>
      <c r="AT9" s="15" t="n">
        <v>0.7451388888888889</v>
      </c>
      <c r="AU9" s="15" t="n">
        <v>0.7416666666666667</v>
      </c>
      <c r="AV9" s="15" t="n">
        <v>0.7444444444444445</v>
      </c>
      <c r="AW9" s="15" t="n">
        <v>0.7472222222222222</v>
      </c>
      <c r="AX9" s="15" t="n">
        <v>0.7618055555555555</v>
      </c>
    </row>
    <row r="10">
      <c r="A10" s="14" t="n">
        <v>46029</v>
      </c>
      <c r="B10" s="15" t="n">
        <v>0.7</v>
      </c>
      <c r="C10" s="15" t="n">
        <v>0.6875</v>
      </c>
      <c r="D10" s="15" t="n">
        <v>0.7055555555555556</v>
      </c>
      <c r="E10" s="15" t="n">
        <v>0.70625</v>
      </c>
      <c r="F10" s="15" t="n">
        <v>0.7090277777777778</v>
      </c>
      <c r="G10" s="15" t="n">
        <v>0.7090277777777778</v>
      </c>
      <c r="H10" s="15" t="n">
        <v>0.7104166666666667</v>
      </c>
      <c r="I10" s="15" t="n">
        <v>0.7111111111111111</v>
      </c>
      <c r="J10" s="15" t="n">
        <v>0.7131944444444445</v>
      </c>
      <c r="K10" s="15" t="n">
        <v>0.7145833333333333</v>
      </c>
      <c r="L10" s="15" t="n">
        <v>0.7166666666666667</v>
      </c>
      <c r="M10" s="15" t="n">
        <v>0.7159722222222222</v>
      </c>
      <c r="N10" s="15" t="n">
        <v>0.7152777777777778</v>
      </c>
      <c r="O10" s="15" t="n">
        <v>0.7159722222222222</v>
      </c>
      <c r="P10" s="15" t="n">
        <v>0.7208333333333333</v>
      </c>
      <c r="Q10" s="15" t="n">
        <v>0.7166666666666667</v>
      </c>
      <c r="R10" s="15" t="n">
        <v>0.7145833333333333</v>
      </c>
      <c r="S10" s="15" t="n">
        <v>0.7215277777777778</v>
      </c>
      <c r="T10" s="15" t="n">
        <v>0.7236111111111111</v>
      </c>
      <c r="U10" s="15" t="n">
        <v>0.7256944444444444</v>
      </c>
      <c r="V10" s="15" t="n">
        <v>0.7194444444444444</v>
      </c>
      <c r="W10" s="15" t="n">
        <v>0.71875</v>
      </c>
      <c r="X10" s="15" t="n">
        <v>0.725</v>
      </c>
      <c r="Y10" s="15" t="n">
        <v>0.7208333333333333</v>
      </c>
      <c r="Z10" s="15" t="n">
        <v>0.725</v>
      </c>
      <c r="AA10" s="15" t="n">
        <v>0.7263888888888889</v>
      </c>
      <c r="AB10" s="15" t="n">
        <v>0.7277777777777777</v>
      </c>
      <c r="AC10" s="15" t="n">
        <v>0.7284722222222222</v>
      </c>
      <c r="AD10" s="15" t="n">
        <v>0.7291666666666666</v>
      </c>
      <c r="AE10" s="15" t="n">
        <v>0.7305555555555555</v>
      </c>
      <c r="AF10" s="15" t="n">
        <v>0.7284722222222222</v>
      </c>
      <c r="AG10" s="15" t="n">
        <v>0.73125</v>
      </c>
      <c r="AH10" s="15" t="n">
        <v>0.7319444444444444</v>
      </c>
      <c r="AI10" s="15" t="n">
        <v>0.7354166666666667</v>
      </c>
      <c r="AJ10" s="15" t="n">
        <v>0.7340277777777777</v>
      </c>
      <c r="AK10" s="15" t="n">
        <v>0.7381944444444445</v>
      </c>
      <c r="AL10" s="15" t="n">
        <v>0.7416666666666667</v>
      </c>
      <c r="AM10" s="15" t="n">
        <v>0.7326388888888888</v>
      </c>
      <c r="AN10" s="15" t="n">
        <v>0.7340277777777777</v>
      </c>
      <c r="AO10" s="15" t="n">
        <v>0.7381944444444445</v>
      </c>
      <c r="AP10" s="15" t="n">
        <v>0.7368055555555556</v>
      </c>
      <c r="AQ10" s="15" t="n">
        <v>0.7451388888888889</v>
      </c>
      <c r="AR10" s="15" t="n">
        <v>0.7458333333333333</v>
      </c>
      <c r="AS10" s="15" t="n">
        <v>0.7479166666666667</v>
      </c>
      <c r="AT10" s="15" t="n">
        <v>0.7451388888888889</v>
      </c>
      <c r="AU10" s="15" t="n">
        <v>0.7423611111111111</v>
      </c>
      <c r="AV10" s="15" t="n">
        <v>0.7444444444444445</v>
      </c>
      <c r="AW10" s="15" t="n">
        <v>0.7472222222222222</v>
      </c>
      <c r="AX10" s="15" t="n">
        <v>0.7625</v>
      </c>
    </row>
    <row r="11">
      <c r="A11" s="14" t="n">
        <v>46030</v>
      </c>
      <c r="B11" s="15" t="n">
        <v>0.7006944444444444</v>
      </c>
      <c r="C11" s="15" t="n">
        <v>0.6881944444444444</v>
      </c>
      <c r="D11" s="15" t="n">
        <v>0.70625</v>
      </c>
      <c r="E11" s="15" t="n">
        <v>0.7069444444444445</v>
      </c>
      <c r="F11" s="15" t="n">
        <v>0.7097222222222223</v>
      </c>
      <c r="G11" s="15" t="n">
        <v>0.7097222222222223</v>
      </c>
      <c r="H11" s="15" t="n">
        <v>0.7111111111111111</v>
      </c>
      <c r="I11" s="15" t="n">
        <v>0.7118055555555556</v>
      </c>
      <c r="J11" s="15" t="n">
        <v>0.7138888888888889</v>
      </c>
      <c r="K11" s="15" t="n">
        <v>0.7152777777777778</v>
      </c>
      <c r="L11" s="15" t="n">
        <v>0.7173611111111111</v>
      </c>
      <c r="M11" s="15" t="n">
        <v>0.7166666666666667</v>
      </c>
      <c r="N11" s="15" t="n">
        <v>0.7159722222222222</v>
      </c>
      <c r="O11" s="15" t="n">
        <v>0.7166666666666667</v>
      </c>
      <c r="P11" s="15" t="n">
        <v>0.7215277777777778</v>
      </c>
      <c r="Q11" s="15" t="n">
        <v>0.7173611111111111</v>
      </c>
      <c r="R11" s="15" t="n">
        <v>0.7152777777777778</v>
      </c>
      <c r="S11" s="15" t="n">
        <v>0.7222222222222222</v>
      </c>
      <c r="T11" s="15" t="n">
        <v>0.7243055555555555</v>
      </c>
      <c r="U11" s="15" t="n">
        <v>0.7256944444444444</v>
      </c>
      <c r="V11" s="15" t="n">
        <v>0.7201388888888889</v>
      </c>
      <c r="W11" s="15" t="n">
        <v>0.7194444444444444</v>
      </c>
      <c r="X11" s="15" t="n">
        <v>0.7256944444444444</v>
      </c>
      <c r="Y11" s="15" t="n">
        <v>0.7215277777777778</v>
      </c>
      <c r="Z11" s="15" t="n">
        <v>0.7256944444444444</v>
      </c>
      <c r="AA11" s="15" t="n">
        <v>0.7270833333333333</v>
      </c>
      <c r="AB11" s="15" t="n">
        <v>0.7284722222222222</v>
      </c>
      <c r="AC11" s="15" t="n">
        <v>0.7291666666666666</v>
      </c>
      <c r="AD11" s="15" t="n">
        <v>0.7298611111111111</v>
      </c>
      <c r="AE11" s="15" t="n">
        <v>0.7305555555555555</v>
      </c>
      <c r="AF11" s="15" t="n">
        <v>0.7291666666666666</v>
      </c>
      <c r="AG11" s="15" t="n">
        <v>0.73125</v>
      </c>
      <c r="AH11" s="15" t="n">
        <v>0.7326388888888888</v>
      </c>
      <c r="AI11" s="15" t="n">
        <v>0.7354166666666667</v>
      </c>
      <c r="AJ11" s="15" t="n">
        <v>0.7340277777777777</v>
      </c>
      <c r="AK11" s="15" t="n">
        <v>0.7388888888888889</v>
      </c>
      <c r="AL11" s="15" t="n">
        <v>0.7416666666666667</v>
      </c>
      <c r="AM11" s="15" t="n">
        <v>0.7333333333333333</v>
      </c>
      <c r="AN11" s="15" t="n">
        <v>0.7347222222222223</v>
      </c>
      <c r="AO11" s="15" t="n">
        <v>0.7388888888888889</v>
      </c>
      <c r="AP11" s="15" t="n">
        <v>0.7368055555555556</v>
      </c>
      <c r="AQ11" s="15" t="n">
        <v>0.7458333333333333</v>
      </c>
      <c r="AR11" s="15" t="n">
        <v>0.7465277777777778</v>
      </c>
      <c r="AS11" s="15" t="n">
        <v>0.7486111111111111</v>
      </c>
      <c r="AT11" s="15" t="n">
        <v>0.7458333333333333</v>
      </c>
      <c r="AU11" s="15" t="n">
        <v>0.7430555555555556</v>
      </c>
      <c r="AV11" s="15" t="n">
        <v>0.7451388888888889</v>
      </c>
      <c r="AW11" s="15" t="n">
        <v>0.7479166666666667</v>
      </c>
      <c r="AX11" s="15" t="n">
        <v>0.7631944444444444</v>
      </c>
    </row>
    <row r="12">
      <c r="A12" s="14" t="n">
        <v>46031</v>
      </c>
      <c r="B12" s="15" t="n">
        <v>0.7013888888888888</v>
      </c>
      <c r="C12" s="15" t="n">
        <v>0.6888888888888889</v>
      </c>
      <c r="D12" s="15" t="n">
        <v>0.7069444444444445</v>
      </c>
      <c r="E12" s="15" t="n">
        <v>0.7076388888888889</v>
      </c>
      <c r="F12" s="15" t="n">
        <v>0.7104166666666667</v>
      </c>
      <c r="G12" s="15" t="n">
        <v>0.7104166666666667</v>
      </c>
      <c r="H12" s="15" t="n">
        <v>0.7118055555555556</v>
      </c>
      <c r="I12" s="15" t="n">
        <v>0.7125</v>
      </c>
      <c r="J12" s="15" t="n">
        <v>0.7145833333333333</v>
      </c>
      <c r="K12" s="15" t="n">
        <v>0.7159722222222222</v>
      </c>
      <c r="L12" s="15" t="n">
        <v>0.7180555555555556</v>
      </c>
      <c r="M12" s="15" t="n">
        <v>0.7173611111111111</v>
      </c>
      <c r="N12" s="15" t="n">
        <v>0.7166666666666667</v>
      </c>
      <c r="O12" s="15" t="n">
        <v>0.7173611111111111</v>
      </c>
      <c r="P12" s="15" t="n">
        <v>0.7222222222222222</v>
      </c>
      <c r="Q12" s="15" t="n">
        <v>0.7180555555555556</v>
      </c>
      <c r="R12" s="15" t="n">
        <v>0.7159722222222222</v>
      </c>
      <c r="S12" s="15" t="n">
        <v>0.7229166666666667</v>
      </c>
      <c r="T12" s="15" t="n">
        <v>0.725</v>
      </c>
      <c r="U12" s="15" t="n">
        <v>0.7263888888888889</v>
      </c>
      <c r="V12" s="15" t="n">
        <v>0.7208333333333333</v>
      </c>
      <c r="W12" s="15" t="n">
        <v>0.7201388888888889</v>
      </c>
      <c r="X12" s="15" t="n">
        <v>0.7256944444444444</v>
      </c>
      <c r="Y12" s="15" t="n">
        <v>0.7222222222222222</v>
      </c>
      <c r="Z12" s="15" t="n">
        <v>0.7256944444444444</v>
      </c>
      <c r="AA12" s="15" t="n">
        <v>0.7277777777777777</v>
      </c>
      <c r="AB12" s="15" t="n">
        <v>0.7291666666666666</v>
      </c>
      <c r="AC12" s="15" t="n">
        <v>0.7291666666666666</v>
      </c>
      <c r="AD12" s="15" t="n">
        <v>0.7305555555555555</v>
      </c>
      <c r="AE12" s="15" t="n">
        <v>0.73125</v>
      </c>
      <c r="AF12" s="15" t="n">
        <v>0.7298611111111111</v>
      </c>
      <c r="AG12" s="15" t="n">
        <v>0.7319444444444444</v>
      </c>
      <c r="AH12" s="15" t="n">
        <v>0.7326388888888888</v>
      </c>
      <c r="AI12" s="15" t="n">
        <v>0.7361111111111112</v>
      </c>
      <c r="AJ12" s="15" t="n">
        <v>0.7347222222222223</v>
      </c>
      <c r="AK12" s="15" t="n">
        <v>0.7395833333333334</v>
      </c>
      <c r="AL12" s="15" t="n">
        <v>0.7423611111111111</v>
      </c>
      <c r="AM12" s="15" t="n">
        <v>0.7340277777777777</v>
      </c>
      <c r="AN12" s="15" t="n">
        <v>0.7354166666666667</v>
      </c>
      <c r="AO12" s="15" t="n">
        <v>0.7395833333333334</v>
      </c>
      <c r="AP12" s="15" t="n">
        <v>0.7375</v>
      </c>
      <c r="AQ12" s="15" t="n">
        <v>0.7465277777777778</v>
      </c>
      <c r="AR12" s="15" t="n">
        <v>0.7472222222222222</v>
      </c>
      <c r="AS12" s="15" t="n">
        <v>0.7486111111111111</v>
      </c>
      <c r="AT12" s="15" t="n">
        <v>0.7465277777777778</v>
      </c>
      <c r="AU12" s="15" t="n">
        <v>0.7430555555555556</v>
      </c>
      <c r="AV12" s="15" t="n">
        <v>0.7458333333333333</v>
      </c>
      <c r="AW12" s="15" t="n">
        <v>0.7486111111111111</v>
      </c>
      <c r="AX12" s="15" t="n">
        <v>0.7631944444444444</v>
      </c>
    </row>
    <row r="13">
      <c r="A13" s="14" t="n">
        <v>46032</v>
      </c>
      <c r="B13" s="15" t="n">
        <v>0.7020833333333333</v>
      </c>
      <c r="C13" s="15" t="n">
        <v>0.6895833333333333</v>
      </c>
      <c r="D13" s="15" t="n">
        <v>0.7076388888888889</v>
      </c>
      <c r="E13" s="15" t="n">
        <v>0.7083333333333334</v>
      </c>
      <c r="F13" s="15" t="n">
        <v>0.7111111111111111</v>
      </c>
      <c r="G13" s="15" t="n">
        <v>0.7111111111111111</v>
      </c>
      <c r="H13" s="15" t="n">
        <v>0.7125</v>
      </c>
      <c r="I13" s="15" t="n">
        <v>0.7131944444444445</v>
      </c>
      <c r="J13" s="15" t="n">
        <v>0.7145833333333333</v>
      </c>
      <c r="K13" s="15" t="n">
        <v>0.7159722222222222</v>
      </c>
      <c r="L13" s="15" t="n">
        <v>0.71875</v>
      </c>
      <c r="M13" s="15" t="n">
        <v>0.7180555555555556</v>
      </c>
      <c r="N13" s="15" t="n">
        <v>0.7173611111111111</v>
      </c>
      <c r="O13" s="15" t="n">
        <v>0.7180555555555556</v>
      </c>
      <c r="P13" s="15" t="n">
        <v>0.7229166666666667</v>
      </c>
      <c r="Q13" s="15" t="n">
        <v>0.71875</v>
      </c>
      <c r="R13" s="15" t="n">
        <v>0.7166666666666667</v>
      </c>
      <c r="S13" s="15" t="n">
        <v>0.7236111111111111</v>
      </c>
      <c r="T13" s="15" t="n">
        <v>0.725</v>
      </c>
      <c r="U13" s="15" t="n">
        <v>0.7270833333333333</v>
      </c>
      <c r="V13" s="15" t="n">
        <v>0.7215277777777778</v>
      </c>
      <c r="W13" s="15" t="n">
        <v>0.7208333333333333</v>
      </c>
      <c r="X13" s="15" t="n">
        <v>0.7263888888888889</v>
      </c>
      <c r="Y13" s="15" t="n">
        <v>0.7229166666666667</v>
      </c>
      <c r="Z13" s="15" t="n">
        <v>0.7263888888888889</v>
      </c>
      <c r="AA13" s="15" t="n">
        <v>0.7284722222222222</v>
      </c>
      <c r="AB13" s="15" t="n">
        <v>0.7298611111111111</v>
      </c>
      <c r="AC13" s="15" t="n">
        <v>0.7298611111111111</v>
      </c>
      <c r="AD13" s="15" t="n">
        <v>0.73125</v>
      </c>
      <c r="AE13" s="15" t="n">
        <v>0.7319444444444444</v>
      </c>
      <c r="AF13" s="15" t="n">
        <v>0.7305555555555555</v>
      </c>
      <c r="AG13" s="15" t="n">
        <v>0.7326388888888888</v>
      </c>
      <c r="AH13" s="15" t="n">
        <v>0.7333333333333333</v>
      </c>
      <c r="AI13" s="15" t="n">
        <v>0.7368055555555556</v>
      </c>
      <c r="AJ13" s="15" t="n">
        <v>0.7354166666666667</v>
      </c>
      <c r="AK13" s="15" t="n">
        <v>0.7402777777777778</v>
      </c>
      <c r="AL13" s="15" t="n">
        <v>0.7430555555555556</v>
      </c>
      <c r="AM13" s="15" t="n">
        <v>0.7347222222222223</v>
      </c>
      <c r="AN13" s="15" t="n">
        <v>0.7354166666666667</v>
      </c>
      <c r="AO13" s="15" t="n">
        <v>0.7402777777777778</v>
      </c>
      <c r="AP13" s="15" t="n">
        <v>0.7381944444444445</v>
      </c>
      <c r="AQ13" s="15" t="n">
        <v>0.7465277777777778</v>
      </c>
      <c r="AR13" s="15" t="n">
        <v>0.7479166666666667</v>
      </c>
      <c r="AS13" s="15" t="n">
        <v>0.7493055555555556</v>
      </c>
      <c r="AT13" s="15" t="n">
        <v>0.7472222222222222</v>
      </c>
      <c r="AU13" s="15" t="n">
        <v>0.74375</v>
      </c>
      <c r="AV13" s="15" t="n">
        <v>0.7465277777777778</v>
      </c>
      <c r="AW13" s="15" t="n">
        <v>0.7493055555555556</v>
      </c>
      <c r="AX13" s="15" t="n">
        <v>0.7638888888888888</v>
      </c>
    </row>
    <row r="14">
      <c r="A14" s="14" t="n">
        <v>46033</v>
      </c>
      <c r="B14" s="15" t="n">
        <v>0.7027777777777777</v>
      </c>
      <c r="C14" s="15" t="n">
        <v>0.6902777777777778</v>
      </c>
      <c r="D14" s="15" t="n">
        <v>0.7083333333333334</v>
      </c>
      <c r="E14" s="15" t="n">
        <v>0.7083333333333334</v>
      </c>
      <c r="F14" s="15" t="n">
        <v>0.7118055555555556</v>
      </c>
      <c r="G14" s="15" t="n">
        <v>0.7118055555555556</v>
      </c>
      <c r="H14" s="15" t="n">
        <v>0.7131944444444445</v>
      </c>
      <c r="I14" s="15" t="n">
        <v>0.7138888888888889</v>
      </c>
      <c r="J14" s="15" t="n">
        <v>0.7152777777777778</v>
      </c>
      <c r="K14" s="15" t="n">
        <v>0.7166666666666667</v>
      </c>
      <c r="L14" s="15" t="n">
        <v>0.7194444444444444</v>
      </c>
      <c r="M14" s="15" t="n">
        <v>0.71875</v>
      </c>
      <c r="N14" s="15" t="n">
        <v>0.7173611111111111</v>
      </c>
      <c r="O14" s="15" t="n">
        <v>0.71875</v>
      </c>
      <c r="P14" s="15" t="n">
        <v>0.7229166666666667</v>
      </c>
      <c r="Q14" s="15" t="n">
        <v>0.7194444444444444</v>
      </c>
      <c r="R14" s="15" t="n">
        <v>0.7173611111111111</v>
      </c>
      <c r="S14" s="15" t="n">
        <v>0.7243055555555555</v>
      </c>
      <c r="T14" s="15" t="n">
        <v>0.7256944444444444</v>
      </c>
      <c r="U14" s="15" t="n">
        <v>0.7277777777777777</v>
      </c>
      <c r="V14" s="15" t="n">
        <v>0.7215277777777778</v>
      </c>
      <c r="W14" s="15" t="n">
        <v>0.7215277777777778</v>
      </c>
      <c r="X14" s="15" t="n">
        <v>0.7270833333333333</v>
      </c>
      <c r="Y14" s="15" t="n">
        <v>0.7236111111111111</v>
      </c>
      <c r="Z14" s="15" t="n">
        <v>0.7270833333333333</v>
      </c>
      <c r="AA14" s="15" t="n">
        <v>0.7291666666666666</v>
      </c>
      <c r="AB14" s="15" t="n">
        <v>0.7305555555555555</v>
      </c>
      <c r="AC14" s="15" t="n">
        <v>0.7305555555555555</v>
      </c>
      <c r="AD14" s="15" t="n">
        <v>0.7319444444444444</v>
      </c>
      <c r="AE14" s="15" t="n">
        <v>0.7326388888888888</v>
      </c>
      <c r="AF14" s="15" t="n">
        <v>0.7305555555555555</v>
      </c>
      <c r="AG14" s="15" t="n">
        <v>0.7333333333333333</v>
      </c>
      <c r="AH14" s="15" t="n">
        <v>0.7340277777777777</v>
      </c>
      <c r="AI14" s="15" t="n">
        <v>0.7375</v>
      </c>
      <c r="AJ14" s="15" t="n">
        <v>0.7361111111111112</v>
      </c>
      <c r="AK14" s="15" t="n">
        <v>0.7409722222222223</v>
      </c>
      <c r="AL14" s="15" t="n">
        <v>0.74375</v>
      </c>
      <c r="AM14" s="15" t="n">
        <v>0.7354166666666667</v>
      </c>
      <c r="AN14" s="15" t="n">
        <v>0.7361111111111112</v>
      </c>
      <c r="AO14" s="15" t="n">
        <v>0.7402777777777778</v>
      </c>
      <c r="AP14" s="15" t="n">
        <v>0.7388888888888889</v>
      </c>
      <c r="AQ14" s="15" t="n">
        <v>0.7472222222222222</v>
      </c>
      <c r="AR14" s="15" t="n">
        <v>0.7479166666666667</v>
      </c>
      <c r="AS14" s="15" t="n">
        <v>0.75</v>
      </c>
      <c r="AT14" s="15" t="n">
        <v>0.7479166666666667</v>
      </c>
      <c r="AU14" s="15" t="n">
        <v>0.7444444444444445</v>
      </c>
      <c r="AV14" s="15" t="n">
        <v>0.7472222222222222</v>
      </c>
      <c r="AW14" s="15" t="n">
        <v>0.75</v>
      </c>
      <c r="AX14" s="15" t="n">
        <v>0.7645833333333333</v>
      </c>
    </row>
    <row r="15">
      <c r="A15" s="14" t="n">
        <v>46034</v>
      </c>
      <c r="B15" s="15" t="n">
        <v>0.7034722222222223</v>
      </c>
      <c r="C15" s="15" t="n">
        <v>0.6909722222222222</v>
      </c>
      <c r="D15" s="15" t="n">
        <v>0.7090277777777778</v>
      </c>
      <c r="E15" s="15" t="n">
        <v>0.7090277777777778</v>
      </c>
      <c r="F15" s="15" t="n">
        <v>0.7125</v>
      </c>
      <c r="G15" s="15" t="n">
        <v>0.7125</v>
      </c>
      <c r="H15" s="15" t="n">
        <v>0.7138888888888889</v>
      </c>
      <c r="I15" s="15" t="n">
        <v>0.7138888888888889</v>
      </c>
      <c r="J15" s="15" t="n">
        <v>0.7159722222222222</v>
      </c>
      <c r="K15" s="15" t="n">
        <v>0.7173611111111111</v>
      </c>
      <c r="L15" s="15" t="n">
        <v>0.7201388888888889</v>
      </c>
      <c r="M15" s="15" t="n">
        <v>0.7194444444444444</v>
      </c>
      <c r="N15" s="15" t="n">
        <v>0.7180555555555556</v>
      </c>
      <c r="O15" s="15" t="n">
        <v>0.7194444444444444</v>
      </c>
      <c r="P15" s="15" t="n">
        <v>0.7236111111111111</v>
      </c>
      <c r="Q15" s="15" t="n">
        <v>0.7194444444444444</v>
      </c>
      <c r="R15" s="15" t="n">
        <v>0.7180555555555556</v>
      </c>
      <c r="S15" s="15" t="n">
        <v>0.725</v>
      </c>
      <c r="T15" s="15" t="n">
        <v>0.7263888888888889</v>
      </c>
      <c r="U15" s="15" t="n">
        <v>0.7284722222222222</v>
      </c>
      <c r="V15" s="15" t="n">
        <v>0.7222222222222222</v>
      </c>
      <c r="W15" s="15" t="n">
        <v>0.7222222222222222</v>
      </c>
      <c r="X15" s="15" t="n">
        <v>0.7277777777777777</v>
      </c>
      <c r="Y15" s="15" t="n">
        <v>0.7243055555555555</v>
      </c>
      <c r="Z15" s="15" t="n">
        <v>0.7277777777777777</v>
      </c>
      <c r="AA15" s="15" t="n">
        <v>0.7291666666666666</v>
      </c>
      <c r="AB15" s="15" t="n">
        <v>0.73125</v>
      </c>
      <c r="AC15" s="15" t="n">
        <v>0.73125</v>
      </c>
      <c r="AD15" s="15" t="n">
        <v>0.7326388888888888</v>
      </c>
      <c r="AE15" s="15" t="n">
        <v>0.7333333333333333</v>
      </c>
      <c r="AF15" s="15" t="n">
        <v>0.73125</v>
      </c>
      <c r="AG15" s="15" t="n">
        <v>0.7340277777777777</v>
      </c>
      <c r="AH15" s="15" t="n">
        <v>0.7347222222222223</v>
      </c>
      <c r="AI15" s="15" t="n">
        <v>0.7381944444444445</v>
      </c>
      <c r="AJ15" s="15" t="n">
        <v>0.7368055555555556</v>
      </c>
      <c r="AK15" s="15" t="n">
        <v>0.7409722222222223</v>
      </c>
      <c r="AL15" s="15" t="n">
        <v>0.7444444444444445</v>
      </c>
      <c r="AM15" s="15" t="n">
        <v>0.7361111111111112</v>
      </c>
      <c r="AN15" s="15" t="n">
        <v>0.7368055555555556</v>
      </c>
      <c r="AO15" s="15" t="n">
        <v>0.7409722222222223</v>
      </c>
      <c r="AP15" s="15" t="n">
        <v>0.7395833333333334</v>
      </c>
      <c r="AQ15" s="15" t="n">
        <v>0.7479166666666667</v>
      </c>
      <c r="AR15" s="15" t="n">
        <v>0.7486111111111111</v>
      </c>
      <c r="AS15" s="15" t="n">
        <v>0.7506944444444444</v>
      </c>
      <c r="AT15" s="15" t="n">
        <v>0.7479166666666667</v>
      </c>
      <c r="AU15" s="15" t="n">
        <v>0.7451388888888889</v>
      </c>
      <c r="AV15" s="15" t="n">
        <v>0.7472222222222222</v>
      </c>
      <c r="AW15" s="15" t="n">
        <v>0.75</v>
      </c>
      <c r="AX15" s="15" t="n">
        <v>0.7652777777777777</v>
      </c>
    </row>
    <row r="16">
      <c r="A16" s="14" t="n">
        <v>46035</v>
      </c>
      <c r="B16" s="15" t="n">
        <v>0.7041666666666667</v>
      </c>
      <c r="C16" s="15" t="n">
        <v>0.6916666666666667</v>
      </c>
      <c r="D16" s="15" t="n">
        <v>0.7097222222222223</v>
      </c>
      <c r="E16" s="15" t="n">
        <v>0.7097222222222223</v>
      </c>
      <c r="F16" s="15" t="n">
        <v>0.7131944444444445</v>
      </c>
      <c r="G16" s="15" t="n">
        <v>0.7131944444444445</v>
      </c>
      <c r="H16" s="15" t="n">
        <v>0.7145833333333333</v>
      </c>
      <c r="I16" s="15" t="n">
        <v>0.7145833333333333</v>
      </c>
      <c r="J16" s="15" t="n">
        <v>0.7166666666666667</v>
      </c>
      <c r="K16" s="15" t="n">
        <v>0.7180555555555556</v>
      </c>
      <c r="L16" s="15" t="n">
        <v>0.7208333333333333</v>
      </c>
      <c r="M16" s="15" t="n">
        <v>0.7201388888888889</v>
      </c>
      <c r="N16" s="15" t="n">
        <v>0.71875</v>
      </c>
      <c r="O16" s="15" t="n">
        <v>0.7201388888888889</v>
      </c>
      <c r="P16" s="15" t="n">
        <v>0.7243055555555555</v>
      </c>
      <c r="Q16" s="15" t="n">
        <v>0.7201388888888889</v>
      </c>
      <c r="R16" s="15" t="n">
        <v>0.71875</v>
      </c>
      <c r="S16" s="15" t="n">
        <v>0.7256944444444444</v>
      </c>
      <c r="T16" s="15" t="n">
        <v>0.7270833333333333</v>
      </c>
      <c r="U16" s="15" t="n">
        <v>0.7291666666666666</v>
      </c>
      <c r="V16" s="15" t="n">
        <v>0.7229166666666667</v>
      </c>
      <c r="W16" s="15" t="n">
        <v>0.7229166666666667</v>
      </c>
      <c r="X16" s="15" t="n">
        <v>0.7284722222222222</v>
      </c>
      <c r="Y16" s="15" t="n">
        <v>0.7243055555555555</v>
      </c>
      <c r="Z16" s="15" t="n">
        <v>0.7284722222222222</v>
      </c>
      <c r="AA16" s="15" t="n">
        <v>0.7298611111111111</v>
      </c>
      <c r="AB16" s="15" t="n">
        <v>0.73125</v>
      </c>
      <c r="AC16" s="15" t="n">
        <v>0.7319444444444444</v>
      </c>
      <c r="AD16" s="15" t="n">
        <v>0.7333333333333333</v>
      </c>
      <c r="AE16" s="15" t="n">
        <v>0.7340277777777777</v>
      </c>
      <c r="AF16" s="15" t="n">
        <v>0.7319444444444444</v>
      </c>
      <c r="AG16" s="15" t="n">
        <v>0.7347222222222223</v>
      </c>
      <c r="AH16" s="15" t="n">
        <v>0.7354166666666667</v>
      </c>
      <c r="AI16" s="15" t="n">
        <v>0.7388888888888889</v>
      </c>
      <c r="AJ16" s="15" t="n">
        <v>0.7375</v>
      </c>
      <c r="AK16" s="15" t="n">
        <v>0.7416666666666667</v>
      </c>
      <c r="AL16" s="15" t="n">
        <v>0.7451388888888889</v>
      </c>
      <c r="AM16" s="15" t="n">
        <v>0.7368055555555556</v>
      </c>
      <c r="AN16" s="15" t="n">
        <v>0.7375</v>
      </c>
      <c r="AO16" s="15" t="n">
        <v>0.7416666666666667</v>
      </c>
      <c r="AP16" s="15" t="n">
        <v>0.7402777777777778</v>
      </c>
      <c r="AQ16" s="15" t="n">
        <v>0.7486111111111111</v>
      </c>
      <c r="AR16" s="15" t="n">
        <v>0.7493055555555556</v>
      </c>
      <c r="AS16" s="15" t="n">
        <v>0.7513888888888889</v>
      </c>
      <c r="AT16" s="15" t="n">
        <v>0.7486111111111111</v>
      </c>
      <c r="AU16" s="15" t="n">
        <v>0.7458333333333333</v>
      </c>
      <c r="AV16" s="15" t="n">
        <v>0.7479166666666667</v>
      </c>
      <c r="AW16" s="15" t="n">
        <v>0.7506944444444444</v>
      </c>
      <c r="AX16" s="15" t="n">
        <v>0.7652777777777777</v>
      </c>
    </row>
    <row r="17">
      <c r="A17" s="14" t="n">
        <v>46036</v>
      </c>
      <c r="B17" s="15" t="n">
        <v>0.7048611111111112</v>
      </c>
      <c r="C17" s="15" t="n">
        <v>0.6923611111111111</v>
      </c>
      <c r="D17" s="15" t="n">
        <v>0.7104166666666667</v>
      </c>
      <c r="E17" s="15" t="n">
        <v>0.7104166666666667</v>
      </c>
      <c r="F17" s="15" t="n">
        <v>0.7138888888888889</v>
      </c>
      <c r="G17" s="15" t="n">
        <v>0.7138888888888889</v>
      </c>
      <c r="H17" s="15" t="n">
        <v>0.7152777777777778</v>
      </c>
      <c r="I17" s="15" t="n">
        <v>0.7152777777777778</v>
      </c>
      <c r="J17" s="15" t="n">
        <v>0.7173611111111111</v>
      </c>
      <c r="K17" s="15" t="n">
        <v>0.71875</v>
      </c>
      <c r="L17" s="15" t="n">
        <v>0.7215277777777778</v>
      </c>
      <c r="M17" s="15" t="n">
        <v>0.7201388888888889</v>
      </c>
      <c r="N17" s="15" t="n">
        <v>0.7194444444444444</v>
      </c>
      <c r="O17" s="15" t="n">
        <v>0.7208333333333333</v>
      </c>
      <c r="P17" s="15" t="n">
        <v>0.7243055555555555</v>
      </c>
      <c r="Q17" s="15" t="n">
        <v>0.7208333333333333</v>
      </c>
      <c r="R17" s="15" t="n">
        <v>0.7194444444444444</v>
      </c>
      <c r="S17" s="15" t="n">
        <v>0.7263888888888889</v>
      </c>
      <c r="T17" s="15" t="n">
        <v>0.7277777777777777</v>
      </c>
      <c r="U17" s="15" t="n">
        <v>0.7298611111111111</v>
      </c>
      <c r="V17" s="15" t="n">
        <v>0.7236111111111111</v>
      </c>
      <c r="W17" s="15" t="n">
        <v>0.7236111111111111</v>
      </c>
      <c r="X17" s="15" t="n">
        <v>0.7291666666666666</v>
      </c>
      <c r="Y17" s="15" t="n">
        <v>0.725</v>
      </c>
      <c r="Z17" s="15" t="n">
        <v>0.7291666666666666</v>
      </c>
      <c r="AA17" s="15" t="n">
        <v>0.7305555555555555</v>
      </c>
      <c r="AB17" s="15" t="n">
        <v>0.7319444444444444</v>
      </c>
      <c r="AC17" s="15" t="n">
        <v>0.7326388888888888</v>
      </c>
      <c r="AD17" s="15" t="n">
        <v>0.7333333333333333</v>
      </c>
      <c r="AE17" s="15" t="n">
        <v>0.7347222222222223</v>
      </c>
      <c r="AF17" s="15" t="n">
        <v>0.7326388888888888</v>
      </c>
      <c r="AG17" s="15" t="n">
        <v>0.7354166666666667</v>
      </c>
      <c r="AH17" s="15" t="n">
        <v>0.7361111111111112</v>
      </c>
      <c r="AI17" s="15" t="n">
        <v>0.7395833333333334</v>
      </c>
      <c r="AJ17" s="15" t="n">
        <v>0.7381944444444445</v>
      </c>
      <c r="AK17" s="15" t="n">
        <v>0.7423611111111111</v>
      </c>
      <c r="AL17" s="15" t="n">
        <v>0.7458333333333333</v>
      </c>
      <c r="AM17" s="15" t="n">
        <v>0.7368055555555556</v>
      </c>
      <c r="AN17" s="15" t="n">
        <v>0.7381944444444445</v>
      </c>
      <c r="AO17" s="15" t="n">
        <v>0.7423611111111111</v>
      </c>
      <c r="AP17" s="15" t="n">
        <v>0.7402777777777778</v>
      </c>
      <c r="AQ17" s="15" t="n">
        <v>0.7493055555555556</v>
      </c>
      <c r="AR17" s="15" t="n">
        <v>0.75</v>
      </c>
      <c r="AS17" s="15" t="n">
        <v>0.7520833333333333</v>
      </c>
      <c r="AT17" s="15" t="n">
        <v>0.7493055555555556</v>
      </c>
      <c r="AU17" s="15" t="n">
        <v>0.7465277777777778</v>
      </c>
      <c r="AV17" s="15" t="n">
        <v>0.7486111111111111</v>
      </c>
      <c r="AW17" s="15" t="n">
        <v>0.7513888888888889</v>
      </c>
      <c r="AX17" s="15" t="n">
        <v>0.7659722222222223</v>
      </c>
    </row>
    <row r="18">
      <c r="A18" s="14" t="n">
        <v>46037</v>
      </c>
      <c r="B18" s="15" t="n">
        <v>0.7055555555555556</v>
      </c>
      <c r="C18" s="15" t="n">
        <v>0.6930555555555555</v>
      </c>
      <c r="D18" s="15" t="n">
        <v>0.7111111111111111</v>
      </c>
      <c r="E18" s="15" t="n">
        <v>0.7111111111111111</v>
      </c>
      <c r="F18" s="15" t="n">
        <v>0.7145833333333333</v>
      </c>
      <c r="G18" s="15" t="n">
        <v>0.7145833333333333</v>
      </c>
      <c r="H18" s="15" t="n">
        <v>0.7159722222222222</v>
      </c>
      <c r="I18" s="15" t="n">
        <v>0.7159722222222222</v>
      </c>
      <c r="J18" s="15" t="n">
        <v>0.7180555555555556</v>
      </c>
      <c r="K18" s="15" t="n">
        <v>0.7194444444444444</v>
      </c>
      <c r="L18" s="15" t="n">
        <v>0.7222222222222222</v>
      </c>
      <c r="M18" s="15" t="n">
        <v>0.7208333333333333</v>
      </c>
      <c r="N18" s="15" t="n">
        <v>0.7201388888888889</v>
      </c>
      <c r="O18" s="15" t="n">
        <v>0.7208333333333333</v>
      </c>
      <c r="P18" s="15" t="n">
        <v>0.725</v>
      </c>
      <c r="Q18" s="15" t="n">
        <v>0.7215277777777778</v>
      </c>
      <c r="R18" s="15" t="n">
        <v>0.7201388888888889</v>
      </c>
      <c r="S18" s="15" t="n">
        <v>0.7270833333333333</v>
      </c>
      <c r="T18" s="15" t="n">
        <v>0.7284722222222222</v>
      </c>
      <c r="U18" s="15" t="n">
        <v>0.7305555555555555</v>
      </c>
      <c r="V18" s="15" t="n">
        <v>0.7243055555555555</v>
      </c>
      <c r="W18" s="15" t="n">
        <v>0.7243055555555555</v>
      </c>
      <c r="X18" s="15" t="n">
        <v>0.7298611111111111</v>
      </c>
      <c r="Y18" s="15" t="n">
        <v>0.7256944444444444</v>
      </c>
      <c r="Z18" s="15" t="n">
        <v>0.7298611111111111</v>
      </c>
      <c r="AA18" s="15" t="n">
        <v>0.73125</v>
      </c>
      <c r="AB18" s="15" t="n">
        <v>0.7326388888888888</v>
      </c>
      <c r="AC18" s="15" t="n">
        <v>0.7333333333333333</v>
      </c>
      <c r="AD18" s="15" t="n">
        <v>0.7340277777777777</v>
      </c>
      <c r="AE18" s="15" t="n">
        <v>0.7354166666666667</v>
      </c>
      <c r="AF18" s="15" t="n">
        <v>0.7333333333333333</v>
      </c>
      <c r="AG18" s="15" t="n">
        <v>0.7354166666666667</v>
      </c>
      <c r="AH18" s="15" t="n">
        <v>0.7368055555555556</v>
      </c>
      <c r="AI18" s="15" t="n">
        <v>0.7402777777777778</v>
      </c>
      <c r="AJ18" s="15" t="n">
        <v>0.7388888888888889</v>
      </c>
      <c r="AK18" s="15" t="n">
        <v>0.7430555555555556</v>
      </c>
      <c r="AL18" s="15" t="n">
        <v>0.7458333333333333</v>
      </c>
      <c r="AM18" s="15" t="n">
        <v>0.7375</v>
      </c>
      <c r="AN18" s="15" t="n">
        <v>0.7388888888888889</v>
      </c>
      <c r="AO18" s="15" t="n">
        <v>0.7430555555555556</v>
      </c>
      <c r="AP18" s="15" t="n">
        <v>0.7409722222222223</v>
      </c>
      <c r="AQ18" s="15" t="n">
        <v>0.75</v>
      </c>
      <c r="AR18" s="15" t="n">
        <v>0.7506944444444444</v>
      </c>
      <c r="AS18" s="15" t="n">
        <v>0.7520833333333333</v>
      </c>
      <c r="AT18" s="15" t="n">
        <v>0.75</v>
      </c>
      <c r="AU18" s="15" t="n">
        <v>0.7472222222222222</v>
      </c>
      <c r="AV18" s="15" t="n">
        <v>0.7493055555555556</v>
      </c>
      <c r="AW18" s="15" t="n">
        <v>0.7520833333333333</v>
      </c>
      <c r="AX18" s="15" t="n">
        <v>0.7666666666666667</v>
      </c>
    </row>
    <row r="19">
      <c r="A19" s="14" t="n">
        <v>46038</v>
      </c>
      <c r="B19" s="15" t="n">
        <v>0.70625</v>
      </c>
      <c r="C19" s="15" t="n">
        <v>0.6944444444444444</v>
      </c>
      <c r="D19" s="15" t="n">
        <v>0.7118055555555556</v>
      </c>
      <c r="E19" s="15" t="n">
        <v>0.7125</v>
      </c>
      <c r="F19" s="15" t="n">
        <v>0.7152777777777778</v>
      </c>
      <c r="G19" s="15" t="n">
        <v>0.7152777777777778</v>
      </c>
      <c r="H19" s="15" t="n">
        <v>0.7166666666666667</v>
      </c>
      <c r="I19" s="15" t="n">
        <v>0.7166666666666667</v>
      </c>
      <c r="J19" s="15" t="n">
        <v>0.71875</v>
      </c>
      <c r="K19" s="15" t="n">
        <v>0.7201388888888889</v>
      </c>
      <c r="L19" s="15" t="n">
        <v>0.7229166666666667</v>
      </c>
      <c r="M19" s="15" t="n">
        <v>0.7215277777777778</v>
      </c>
      <c r="N19" s="15" t="n">
        <v>0.7208333333333333</v>
      </c>
      <c r="O19" s="15" t="n">
        <v>0.7215277777777778</v>
      </c>
      <c r="P19" s="15" t="n">
        <v>0.7256944444444444</v>
      </c>
      <c r="Q19" s="15" t="n">
        <v>0.7222222222222222</v>
      </c>
      <c r="R19" s="15" t="n">
        <v>0.7208333333333333</v>
      </c>
      <c r="S19" s="15" t="n">
        <v>0.7270833333333333</v>
      </c>
      <c r="T19" s="15" t="n">
        <v>0.7291666666666666</v>
      </c>
      <c r="U19" s="15" t="n">
        <v>0.73125</v>
      </c>
      <c r="V19" s="15" t="n">
        <v>0.725</v>
      </c>
      <c r="W19" s="15" t="n">
        <v>0.725</v>
      </c>
      <c r="X19" s="15" t="n">
        <v>0.7305555555555555</v>
      </c>
      <c r="Y19" s="15" t="n">
        <v>0.7263888888888889</v>
      </c>
      <c r="Z19" s="15" t="n">
        <v>0.7305555555555555</v>
      </c>
      <c r="AA19" s="15" t="n">
        <v>0.7319444444444444</v>
      </c>
      <c r="AB19" s="15" t="n">
        <v>0.7333333333333333</v>
      </c>
      <c r="AC19" s="15" t="n">
        <v>0.7340277777777777</v>
      </c>
      <c r="AD19" s="15" t="n">
        <v>0.7347222222222223</v>
      </c>
      <c r="AE19" s="15" t="n">
        <v>0.7354166666666667</v>
      </c>
      <c r="AF19" s="15" t="n">
        <v>0.7340277777777777</v>
      </c>
      <c r="AG19" s="15" t="n">
        <v>0.7361111111111112</v>
      </c>
      <c r="AH19" s="15" t="n">
        <v>0.7375</v>
      </c>
      <c r="AI19" s="15" t="n">
        <v>0.7409722222222223</v>
      </c>
      <c r="AJ19" s="15" t="n">
        <v>0.7395833333333334</v>
      </c>
      <c r="AK19" s="15" t="n">
        <v>0.74375</v>
      </c>
      <c r="AL19" s="15" t="n">
        <v>0.7465277777777778</v>
      </c>
      <c r="AM19" s="15" t="n">
        <v>0.7381944444444445</v>
      </c>
      <c r="AN19" s="15" t="n">
        <v>0.7395833333333334</v>
      </c>
      <c r="AO19" s="15" t="n">
        <v>0.74375</v>
      </c>
      <c r="AP19" s="15" t="n">
        <v>0.7416666666666667</v>
      </c>
      <c r="AQ19" s="15" t="n">
        <v>0.7506944444444444</v>
      </c>
      <c r="AR19" s="15" t="n">
        <v>0.7513888888888889</v>
      </c>
      <c r="AS19" s="15" t="n">
        <v>0.7527777777777778</v>
      </c>
      <c r="AT19" s="15" t="n">
        <v>0.7506944444444444</v>
      </c>
      <c r="AU19" s="15" t="n">
        <v>0.7472222222222222</v>
      </c>
      <c r="AV19" s="15" t="n">
        <v>0.75</v>
      </c>
      <c r="AW19" s="15" t="n">
        <v>0.7527777777777778</v>
      </c>
      <c r="AX19" s="15" t="n">
        <v>0.7673611111111112</v>
      </c>
    </row>
    <row r="20">
      <c r="A20" s="14" t="n">
        <v>46039</v>
      </c>
      <c r="B20" s="15" t="n">
        <v>0.7069444444444445</v>
      </c>
      <c r="C20" s="15" t="n">
        <v>0.6951388888888889</v>
      </c>
      <c r="D20" s="15" t="n">
        <v>0.7125</v>
      </c>
      <c r="E20" s="15" t="n">
        <v>0.7131944444444445</v>
      </c>
      <c r="F20" s="15" t="n">
        <v>0.7159722222222222</v>
      </c>
      <c r="G20" s="15" t="n">
        <v>0.7159722222222222</v>
      </c>
      <c r="H20" s="15" t="n">
        <v>0.7173611111111111</v>
      </c>
      <c r="I20" s="15" t="n">
        <v>0.7173611111111111</v>
      </c>
      <c r="J20" s="15" t="n">
        <v>0.7194444444444444</v>
      </c>
      <c r="K20" s="15" t="n">
        <v>0.7208333333333333</v>
      </c>
      <c r="L20" s="15" t="n">
        <v>0.7236111111111111</v>
      </c>
      <c r="M20" s="15" t="n">
        <v>0.7222222222222222</v>
      </c>
      <c r="N20" s="15" t="n">
        <v>0.7215277777777778</v>
      </c>
      <c r="O20" s="15" t="n">
        <v>0.7222222222222222</v>
      </c>
      <c r="P20" s="15" t="n">
        <v>0.7263888888888889</v>
      </c>
      <c r="Q20" s="15" t="n">
        <v>0.7229166666666667</v>
      </c>
      <c r="R20" s="15" t="n">
        <v>0.7215277777777778</v>
      </c>
      <c r="S20" s="15" t="n">
        <v>0.7277777777777777</v>
      </c>
      <c r="T20" s="15" t="n">
        <v>0.7298611111111111</v>
      </c>
      <c r="U20" s="15" t="n">
        <v>0.7319444444444444</v>
      </c>
      <c r="V20" s="15" t="n">
        <v>0.7256944444444444</v>
      </c>
      <c r="W20" s="15" t="n">
        <v>0.7256944444444444</v>
      </c>
      <c r="X20" s="15" t="n">
        <v>0.73125</v>
      </c>
      <c r="Y20" s="15" t="n">
        <v>0.7270833333333333</v>
      </c>
      <c r="Z20" s="15" t="n">
        <v>0.73125</v>
      </c>
      <c r="AA20" s="15" t="n">
        <v>0.7326388888888888</v>
      </c>
      <c r="AB20" s="15" t="n">
        <v>0.7340277777777777</v>
      </c>
      <c r="AC20" s="15" t="n">
        <v>0.7347222222222223</v>
      </c>
      <c r="AD20" s="15" t="n">
        <v>0.7354166666666667</v>
      </c>
      <c r="AE20" s="15" t="n">
        <v>0.7361111111111112</v>
      </c>
      <c r="AF20" s="15" t="n">
        <v>0.7347222222222223</v>
      </c>
      <c r="AG20" s="15" t="n">
        <v>0.7368055555555556</v>
      </c>
      <c r="AH20" s="15" t="n">
        <v>0.7381944444444445</v>
      </c>
      <c r="AI20" s="15" t="n">
        <v>0.7409722222222223</v>
      </c>
      <c r="AJ20" s="15" t="n">
        <v>0.7395833333333334</v>
      </c>
      <c r="AK20" s="15" t="n">
        <v>0.7444444444444445</v>
      </c>
      <c r="AL20" s="15" t="n">
        <v>0.7472222222222222</v>
      </c>
      <c r="AM20" s="15" t="n">
        <v>0.7388888888888889</v>
      </c>
      <c r="AN20" s="15" t="n">
        <v>0.7402777777777778</v>
      </c>
      <c r="AO20" s="15" t="n">
        <v>0.7444444444444445</v>
      </c>
      <c r="AP20" s="15" t="n">
        <v>0.7423611111111111</v>
      </c>
      <c r="AQ20" s="15" t="n">
        <v>0.7513888888888889</v>
      </c>
      <c r="AR20" s="15" t="n">
        <v>0.7520833333333333</v>
      </c>
      <c r="AS20" s="15" t="n">
        <v>0.7534722222222222</v>
      </c>
      <c r="AT20" s="15" t="n">
        <v>0.7513888888888889</v>
      </c>
      <c r="AU20" s="15" t="n">
        <v>0.7479166666666667</v>
      </c>
      <c r="AV20" s="15" t="n">
        <v>0.7506944444444444</v>
      </c>
      <c r="AW20" s="15" t="n">
        <v>0.7534722222222222</v>
      </c>
      <c r="AX20" s="15" t="n">
        <v>0.7673611111111112</v>
      </c>
    </row>
    <row r="21">
      <c r="A21" s="14" t="n">
        <v>46040</v>
      </c>
      <c r="B21" s="15" t="n">
        <v>0.7076388888888889</v>
      </c>
      <c r="C21" s="15" t="n">
        <v>0.6958333333333333</v>
      </c>
      <c r="D21" s="15" t="n">
        <v>0.7131944444444445</v>
      </c>
      <c r="E21" s="15" t="n">
        <v>0.7138888888888889</v>
      </c>
      <c r="F21" s="15" t="n">
        <v>0.7166666666666667</v>
      </c>
      <c r="G21" s="15" t="n">
        <v>0.7166666666666667</v>
      </c>
      <c r="H21" s="15" t="n">
        <v>0.7180555555555556</v>
      </c>
      <c r="I21" s="15" t="n">
        <v>0.7180555555555556</v>
      </c>
      <c r="J21" s="15" t="n">
        <v>0.7201388888888889</v>
      </c>
      <c r="K21" s="15" t="n">
        <v>0.7215277777777778</v>
      </c>
      <c r="L21" s="15" t="n">
        <v>0.7243055555555555</v>
      </c>
      <c r="M21" s="15" t="n">
        <v>0.7229166666666667</v>
      </c>
      <c r="N21" s="15" t="n">
        <v>0.7222222222222222</v>
      </c>
      <c r="O21" s="15" t="n">
        <v>0.7229166666666667</v>
      </c>
      <c r="P21" s="15" t="n">
        <v>0.7263888888888889</v>
      </c>
      <c r="Q21" s="15" t="n">
        <v>0.7236111111111111</v>
      </c>
      <c r="R21" s="15" t="n">
        <v>0.7222222222222222</v>
      </c>
      <c r="S21" s="15" t="n">
        <v>0.7284722222222222</v>
      </c>
      <c r="T21" s="15" t="n">
        <v>0.7305555555555555</v>
      </c>
      <c r="U21" s="15" t="n">
        <v>0.7326388888888888</v>
      </c>
      <c r="V21" s="15" t="n">
        <v>0.7263888888888889</v>
      </c>
      <c r="W21" s="15" t="n">
        <v>0.7263888888888889</v>
      </c>
      <c r="X21" s="15" t="n">
        <v>0.7319444444444444</v>
      </c>
      <c r="Y21" s="15" t="n">
        <v>0.7277777777777777</v>
      </c>
      <c r="Z21" s="15" t="n">
        <v>0.73125</v>
      </c>
      <c r="AA21" s="15" t="n">
        <v>0.7333333333333333</v>
      </c>
      <c r="AB21" s="15" t="n">
        <v>0.7347222222222223</v>
      </c>
      <c r="AC21" s="15" t="n">
        <v>0.7347222222222223</v>
      </c>
      <c r="AD21" s="15" t="n">
        <v>0.7361111111111112</v>
      </c>
      <c r="AE21" s="15" t="n">
        <v>0.7368055555555556</v>
      </c>
      <c r="AF21" s="15" t="n">
        <v>0.7354166666666667</v>
      </c>
      <c r="AG21" s="15" t="n">
        <v>0.7375</v>
      </c>
      <c r="AH21" s="15" t="n">
        <v>0.7388888888888889</v>
      </c>
      <c r="AI21" s="15" t="n">
        <v>0.7416666666666667</v>
      </c>
      <c r="AJ21" s="15" t="n">
        <v>0.7402777777777778</v>
      </c>
      <c r="AK21" s="15" t="n">
        <v>0.7451388888888889</v>
      </c>
      <c r="AL21" s="15" t="n">
        <v>0.7479166666666667</v>
      </c>
      <c r="AM21" s="15" t="n">
        <v>0.7395833333333334</v>
      </c>
      <c r="AN21" s="15" t="n">
        <v>0.7402777777777778</v>
      </c>
      <c r="AO21" s="15" t="n">
        <v>0.7451388888888889</v>
      </c>
      <c r="AP21" s="15" t="n">
        <v>0.7430555555555556</v>
      </c>
      <c r="AQ21" s="15" t="n">
        <v>0.7513888888888889</v>
      </c>
      <c r="AR21" s="15" t="n">
        <v>0.7520833333333333</v>
      </c>
      <c r="AS21" s="15" t="n">
        <v>0.7541666666666667</v>
      </c>
      <c r="AT21" s="15" t="n">
        <v>0.7520833333333333</v>
      </c>
      <c r="AU21" s="15" t="n">
        <v>0.7486111111111111</v>
      </c>
      <c r="AV21" s="15" t="n">
        <v>0.7506944444444444</v>
      </c>
      <c r="AW21" s="15" t="n">
        <v>0.7534722222222222</v>
      </c>
      <c r="AX21" s="15" t="n">
        <v>0.7680555555555556</v>
      </c>
    </row>
    <row r="22">
      <c r="A22" s="14" t="n">
        <v>46041</v>
      </c>
      <c r="B22" s="15" t="n">
        <v>0.7090277777777778</v>
      </c>
      <c r="C22" s="15" t="n">
        <v>0.6965277777777777</v>
      </c>
      <c r="D22" s="15" t="n">
        <v>0.7138888888888889</v>
      </c>
      <c r="E22" s="15" t="n">
        <v>0.7145833333333333</v>
      </c>
      <c r="F22" s="15" t="n">
        <v>0.7173611111111111</v>
      </c>
      <c r="G22" s="15" t="n">
        <v>0.7173611111111111</v>
      </c>
      <c r="H22" s="15" t="n">
        <v>0.71875</v>
      </c>
      <c r="I22" s="15" t="n">
        <v>0.71875</v>
      </c>
      <c r="J22" s="15" t="n">
        <v>0.7208333333333333</v>
      </c>
      <c r="K22" s="15" t="n">
        <v>0.7222222222222222</v>
      </c>
      <c r="L22" s="15" t="n">
        <v>0.725</v>
      </c>
      <c r="M22" s="15" t="n">
        <v>0.7236111111111111</v>
      </c>
      <c r="N22" s="15" t="n">
        <v>0.7229166666666667</v>
      </c>
      <c r="O22" s="15" t="n">
        <v>0.7236111111111111</v>
      </c>
      <c r="P22" s="15" t="n">
        <v>0.7270833333333333</v>
      </c>
      <c r="Q22" s="15" t="n">
        <v>0.7243055555555555</v>
      </c>
      <c r="R22" s="15" t="n">
        <v>0.7229166666666667</v>
      </c>
      <c r="S22" s="15" t="n">
        <v>0.7291666666666666</v>
      </c>
      <c r="T22" s="15" t="n">
        <v>0.73125</v>
      </c>
      <c r="U22" s="15" t="n">
        <v>0.7333333333333333</v>
      </c>
      <c r="V22" s="15" t="n">
        <v>0.7270833333333333</v>
      </c>
      <c r="W22" s="15" t="n">
        <v>0.7270833333333333</v>
      </c>
      <c r="X22" s="15" t="n">
        <v>0.7326388888888888</v>
      </c>
      <c r="Y22" s="15" t="n">
        <v>0.7284722222222222</v>
      </c>
      <c r="Z22" s="15" t="n">
        <v>0.7319444444444444</v>
      </c>
      <c r="AA22" s="15" t="n">
        <v>0.7340277777777777</v>
      </c>
      <c r="AB22" s="15" t="n">
        <v>0.7354166666666667</v>
      </c>
      <c r="AC22" s="15" t="n">
        <v>0.7354166666666667</v>
      </c>
      <c r="AD22" s="15" t="n">
        <v>0.7368055555555556</v>
      </c>
      <c r="AE22" s="15" t="n">
        <v>0.7375</v>
      </c>
      <c r="AF22" s="15" t="n">
        <v>0.7361111111111112</v>
      </c>
      <c r="AG22" s="15" t="n">
        <v>0.7381944444444445</v>
      </c>
      <c r="AH22" s="15" t="n">
        <v>0.7395833333333334</v>
      </c>
      <c r="AI22" s="15" t="n">
        <v>0.7423611111111111</v>
      </c>
      <c r="AJ22" s="15" t="n">
        <v>0.7409722222222223</v>
      </c>
      <c r="AK22" s="15" t="n">
        <v>0.7458333333333333</v>
      </c>
      <c r="AL22" s="15" t="n">
        <v>0.7486111111111111</v>
      </c>
      <c r="AM22" s="15" t="n">
        <v>0.7402777777777778</v>
      </c>
      <c r="AN22" s="15" t="n">
        <v>0.7409722222222223</v>
      </c>
      <c r="AO22" s="15" t="n">
        <v>0.7451388888888889</v>
      </c>
      <c r="AP22" s="15" t="n">
        <v>0.74375</v>
      </c>
      <c r="AQ22" s="15" t="n">
        <v>0.7520833333333333</v>
      </c>
      <c r="AR22" s="15" t="n">
        <v>0.7527777777777778</v>
      </c>
      <c r="AS22" s="15" t="n">
        <v>0.7548611111111111</v>
      </c>
      <c r="AT22" s="15" t="n">
        <v>0.7527777777777778</v>
      </c>
      <c r="AU22" s="15" t="n">
        <v>0.7493055555555556</v>
      </c>
      <c r="AV22" s="15" t="n">
        <v>0.7513888888888889</v>
      </c>
      <c r="AW22" s="15" t="n">
        <v>0.7541666666666667</v>
      </c>
      <c r="AX22" s="15" t="n">
        <v>0.76875</v>
      </c>
    </row>
    <row r="23">
      <c r="A23" s="14" t="n">
        <v>46042</v>
      </c>
      <c r="B23" s="15" t="n">
        <v>0.7097222222222223</v>
      </c>
      <c r="C23" s="15" t="n">
        <v>0.6972222222222222</v>
      </c>
      <c r="D23" s="15" t="n">
        <v>0.7145833333333333</v>
      </c>
      <c r="E23" s="15" t="n">
        <v>0.7152777777777778</v>
      </c>
      <c r="F23" s="15" t="n">
        <v>0.7180555555555556</v>
      </c>
      <c r="G23" s="15" t="n">
        <v>0.7180555555555556</v>
      </c>
      <c r="H23" s="15" t="n">
        <v>0.7194444444444444</v>
      </c>
      <c r="I23" s="15" t="n">
        <v>0.7194444444444444</v>
      </c>
      <c r="J23" s="15" t="n">
        <v>0.7215277777777778</v>
      </c>
      <c r="K23" s="15" t="n">
        <v>0.7229166666666667</v>
      </c>
      <c r="L23" s="15" t="n">
        <v>0.7256944444444444</v>
      </c>
      <c r="M23" s="15" t="n">
        <v>0.7243055555555555</v>
      </c>
      <c r="N23" s="15" t="n">
        <v>0.7236111111111111</v>
      </c>
      <c r="O23" s="15" t="n">
        <v>0.7243055555555555</v>
      </c>
      <c r="P23" s="15" t="n">
        <v>0.7277777777777777</v>
      </c>
      <c r="Q23" s="15" t="n">
        <v>0.725</v>
      </c>
      <c r="R23" s="15" t="n">
        <v>0.7236111111111111</v>
      </c>
      <c r="S23" s="15" t="n">
        <v>0.7298611111111111</v>
      </c>
      <c r="T23" s="15" t="n">
        <v>0.7319444444444444</v>
      </c>
      <c r="U23" s="15" t="n">
        <v>0.7340277777777777</v>
      </c>
      <c r="V23" s="15" t="n">
        <v>0.7277777777777777</v>
      </c>
      <c r="W23" s="15" t="n">
        <v>0.7277777777777777</v>
      </c>
      <c r="X23" s="15" t="n">
        <v>0.7333333333333333</v>
      </c>
      <c r="Y23" s="15" t="n">
        <v>0.7291666666666666</v>
      </c>
      <c r="Z23" s="15" t="n">
        <v>0.7326388888888888</v>
      </c>
      <c r="AA23" s="15" t="n">
        <v>0.7347222222222223</v>
      </c>
      <c r="AB23" s="15" t="n">
        <v>0.7361111111111112</v>
      </c>
      <c r="AC23" s="15" t="n">
        <v>0.7361111111111112</v>
      </c>
      <c r="AD23" s="15" t="n">
        <v>0.7375</v>
      </c>
      <c r="AE23" s="15" t="n">
        <v>0.7381944444444445</v>
      </c>
      <c r="AF23" s="15" t="n">
        <v>0.7368055555555556</v>
      </c>
      <c r="AG23" s="15" t="n">
        <v>0.7388888888888889</v>
      </c>
      <c r="AH23" s="15" t="n">
        <v>0.7402777777777778</v>
      </c>
      <c r="AI23" s="15" t="n">
        <v>0.7430555555555556</v>
      </c>
      <c r="AJ23" s="15" t="n">
        <v>0.7416666666666667</v>
      </c>
      <c r="AK23" s="15" t="n">
        <v>0.7465277777777778</v>
      </c>
      <c r="AL23" s="15" t="n">
        <v>0.7493055555555556</v>
      </c>
      <c r="AM23" s="15" t="n">
        <v>0.7409722222222223</v>
      </c>
      <c r="AN23" s="15" t="n">
        <v>0.7416666666666667</v>
      </c>
      <c r="AO23" s="15" t="n">
        <v>0.7458333333333333</v>
      </c>
      <c r="AP23" s="15" t="n">
        <v>0.7444444444444445</v>
      </c>
      <c r="AQ23" s="15" t="n">
        <v>0.7527777777777778</v>
      </c>
      <c r="AR23" s="15" t="n">
        <v>0.7534722222222222</v>
      </c>
      <c r="AS23" s="15" t="n">
        <v>0.7555555555555555</v>
      </c>
      <c r="AT23" s="15" t="n">
        <v>0.7527777777777778</v>
      </c>
      <c r="AU23" s="15" t="n">
        <v>0.75</v>
      </c>
      <c r="AV23" s="15" t="n">
        <v>0.7520833333333333</v>
      </c>
      <c r="AW23" s="15" t="n">
        <v>0.7548611111111111</v>
      </c>
      <c r="AX23" s="15" t="n">
        <v>0.76875</v>
      </c>
    </row>
    <row r="24">
      <c r="A24" s="14" t="n">
        <v>46043</v>
      </c>
      <c r="B24" s="15" t="n">
        <v>0.7104166666666667</v>
      </c>
      <c r="C24" s="15" t="n">
        <v>0.6986111111111111</v>
      </c>
      <c r="D24" s="15" t="n">
        <v>0.7152777777777778</v>
      </c>
      <c r="E24" s="15" t="n">
        <v>0.7159722222222222</v>
      </c>
      <c r="F24" s="15" t="n">
        <v>0.71875</v>
      </c>
      <c r="G24" s="15" t="n">
        <v>0.71875</v>
      </c>
      <c r="H24" s="15" t="n">
        <v>0.7201388888888889</v>
      </c>
      <c r="I24" s="15" t="n">
        <v>0.7201388888888889</v>
      </c>
      <c r="J24" s="15" t="n">
        <v>0.7222222222222222</v>
      </c>
      <c r="K24" s="15" t="n">
        <v>0.7236111111111111</v>
      </c>
      <c r="L24" s="15" t="n">
        <v>0.7263888888888889</v>
      </c>
      <c r="M24" s="15" t="n">
        <v>0.725</v>
      </c>
      <c r="N24" s="15" t="n">
        <v>0.7243055555555555</v>
      </c>
      <c r="O24" s="15" t="n">
        <v>0.725</v>
      </c>
      <c r="P24" s="15" t="n">
        <v>0.7284722222222222</v>
      </c>
      <c r="Q24" s="15" t="n">
        <v>0.7256944444444444</v>
      </c>
      <c r="R24" s="15" t="n">
        <v>0.7243055555555555</v>
      </c>
      <c r="S24" s="15" t="n">
        <v>0.7305555555555555</v>
      </c>
      <c r="T24" s="15" t="n">
        <v>0.7326388888888888</v>
      </c>
      <c r="U24" s="15" t="n">
        <v>0.7347222222222223</v>
      </c>
      <c r="V24" s="15" t="n">
        <v>0.7284722222222222</v>
      </c>
      <c r="W24" s="15" t="n">
        <v>0.7284722222222222</v>
      </c>
      <c r="X24" s="15" t="n">
        <v>0.7333333333333333</v>
      </c>
      <c r="Y24" s="15" t="n">
        <v>0.7298611111111111</v>
      </c>
      <c r="Z24" s="15" t="n">
        <v>0.7333333333333333</v>
      </c>
      <c r="AA24" s="15" t="n">
        <v>0.7354166666666667</v>
      </c>
      <c r="AB24" s="15" t="n">
        <v>0.7368055555555556</v>
      </c>
      <c r="AC24" s="15" t="n">
        <v>0.7368055555555556</v>
      </c>
      <c r="AD24" s="15" t="n">
        <v>0.7381944444444445</v>
      </c>
      <c r="AE24" s="15" t="n">
        <v>0.7388888888888889</v>
      </c>
      <c r="AF24" s="15" t="n">
        <v>0.7375</v>
      </c>
      <c r="AG24" s="15" t="n">
        <v>0.7395833333333334</v>
      </c>
      <c r="AH24" s="15" t="n">
        <v>0.7402777777777778</v>
      </c>
      <c r="AI24" s="15" t="n">
        <v>0.74375</v>
      </c>
      <c r="AJ24" s="15" t="n">
        <v>0.7423611111111111</v>
      </c>
      <c r="AK24" s="15" t="n">
        <v>0.7472222222222222</v>
      </c>
      <c r="AL24" s="15" t="n">
        <v>0.75</v>
      </c>
      <c r="AM24" s="15" t="n">
        <v>0.7416666666666667</v>
      </c>
      <c r="AN24" s="15" t="n">
        <v>0.7423611111111111</v>
      </c>
      <c r="AO24" s="15" t="n">
        <v>0.7465277777777778</v>
      </c>
      <c r="AP24" s="15" t="n">
        <v>0.7451388888888889</v>
      </c>
      <c r="AQ24" s="15" t="n">
        <v>0.7534722222222222</v>
      </c>
      <c r="AR24" s="15" t="n">
        <v>0.7541666666666667</v>
      </c>
      <c r="AS24" s="15" t="n">
        <v>0.75625</v>
      </c>
      <c r="AT24" s="15" t="n">
        <v>0.7534722222222222</v>
      </c>
      <c r="AU24" s="15" t="n">
        <v>0.7506944444444444</v>
      </c>
      <c r="AV24" s="15" t="n">
        <v>0.7527777777777778</v>
      </c>
      <c r="AW24" s="15" t="n">
        <v>0.7555555555555555</v>
      </c>
      <c r="AX24" s="15" t="n">
        <v>0.7694444444444445</v>
      </c>
    </row>
    <row r="25">
      <c r="A25" s="14" t="n">
        <v>46044</v>
      </c>
      <c r="B25" s="15" t="n">
        <v>0.7111111111111111</v>
      </c>
      <c r="C25" s="15" t="n">
        <v>0.6993055555555555</v>
      </c>
      <c r="D25" s="15" t="n">
        <v>0.7159722222222222</v>
      </c>
      <c r="E25" s="15" t="n">
        <v>0.7166666666666667</v>
      </c>
      <c r="F25" s="15" t="n">
        <v>0.7194444444444444</v>
      </c>
      <c r="G25" s="15" t="n">
        <v>0.7194444444444444</v>
      </c>
      <c r="H25" s="15" t="n">
        <v>0.7208333333333333</v>
      </c>
      <c r="I25" s="15" t="n">
        <v>0.7208333333333333</v>
      </c>
      <c r="J25" s="15" t="n">
        <v>0.7229166666666667</v>
      </c>
      <c r="K25" s="15" t="n">
        <v>0.7243055555555555</v>
      </c>
      <c r="L25" s="15" t="n">
        <v>0.7270833333333333</v>
      </c>
      <c r="M25" s="15" t="n">
        <v>0.7256944444444444</v>
      </c>
      <c r="N25" s="15" t="n">
        <v>0.725</v>
      </c>
      <c r="O25" s="15" t="n">
        <v>0.7256944444444444</v>
      </c>
      <c r="P25" s="15" t="n">
        <v>0.7291666666666666</v>
      </c>
      <c r="Q25" s="15" t="n">
        <v>0.7263888888888889</v>
      </c>
      <c r="R25" s="15" t="n">
        <v>0.725</v>
      </c>
      <c r="S25" s="15" t="n">
        <v>0.73125</v>
      </c>
      <c r="T25" s="15" t="n">
        <v>0.7333333333333333</v>
      </c>
      <c r="U25" s="15" t="n">
        <v>0.7347222222222223</v>
      </c>
      <c r="V25" s="15" t="n">
        <v>0.7291666666666666</v>
      </c>
      <c r="W25" s="15" t="n">
        <v>0.7291666666666666</v>
      </c>
      <c r="X25" s="15" t="n">
        <v>0.7340277777777777</v>
      </c>
      <c r="Y25" s="15" t="n">
        <v>0.7305555555555555</v>
      </c>
      <c r="Z25" s="15" t="n">
        <v>0.7340277777777777</v>
      </c>
      <c r="AA25" s="15" t="n">
        <v>0.7361111111111112</v>
      </c>
      <c r="AB25" s="15" t="n">
        <v>0.7375</v>
      </c>
      <c r="AC25" s="15" t="n">
        <v>0.7375</v>
      </c>
      <c r="AD25" s="15" t="n">
        <v>0.7388888888888889</v>
      </c>
      <c r="AE25" s="15" t="n">
        <v>0.7395833333333334</v>
      </c>
      <c r="AF25" s="15" t="n">
        <v>0.7375</v>
      </c>
      <c r="AG25" s="15" t="n">
        <v>0.7402777777777778</v>
      </c>
      <c r="AH25" s="15" t="n">
        <v>0.7409722222222223</v>
      </c>
      <c r="AI25" s="15" t="n">
        <v>0.7444444444444445</v>
      </c>
      <c r="AJ25" s="15" t="n">
        <v>0.7430555555555556</v>
      </c>
      <c r="AK25" s="15" t="n">
        <v>0.7479166666666667</v>
      </c>
      <c r="AL25" s="15" t="n">
        <v>0.7506944444444444</v>
      </c>
      <c r="AM25" s="15" t="n">
        <v>0.7423611111111111</v>
      </c>
      <c r="AN25" s="15" t="n">
        <v>0.7430555555555556</v>
      </c>
      <c r="AO25" s="15" t="n">
        <v>0.7472222222222222</v>
      </c>
      <c r="AP25" s="15" t="n">
        <v>0.7458333333333333</v>
      </c>
      <c r="AQ25" s="15" t="n">
        <v>0.7541666666666667</v>
      </c>
      <c r="AR25" s="15" t="n">
        <v>0.7548611111111111</v>
      </c>
      <c r="AS25" s="15" t="n">
        <v>0.7569444444444444</v>
      </c>
      <c r="AT25" s="15" t="n">
        <v>0.7541666666666667</v>
      </c>
      <c r="AU25" s="15" t="n">
        <v>0.7513888888888889</v>
      </c>
      <c r="AV25" s="15" t="n">
        <v>0.7534722222222222</v>
      </c>
      <c r="AW25" s="15" t="n">
        <v>0.75625</v>
      </c>
      <c r="AX25" s="15" t="n">
        <v>0.7701388888888889</v>
      </c>
    </row>
    <row r="26">
      <c r="A26" s="14" t="n">
        <v>46045</v>
      </c>
      <c r="B26" s="15" t="n">
        <v>0.7118055555555556</v>
      </c>
      <c r="C26" s="15" t="n">
        <v>0.7</v>
      </c>
      <c r="D26" s="15" t="n">
        <v>0.7173611111111111</v>
      </c>
      <c r="E26" s="15" t="n">
        <v>0.7173611111111111</v>
      </c>
      <c r="F26" s="15" t="n">
        <v>0.7201388888888889</v>
      </c>
      <c r="G26" s="15" t="n">
        <v>0.7201388888888889</v>
      </c>
      <c r="H26" s="15" t="n">
        <v>0.7215277777777778</v>
      </c>
      <c r="I26" s="15" t="n">
        <v>0.7215277777777778</v>
      </c>
      <c r="J26" s="15" t="n">
        <v>0.7236111111111111</v>
      </c>
      <c r="K26" s="15" t="n">
        <v>0.725</v>
      </c>
      <c r="L26" s="15" t="n">
        <v>0.7277777777777777</v>
      </c>
      <c r="M26" s="15" t="n">
        <v>0.7263888888888889</v>
      </c>
      <c r="N26" s="15" t="n">
        <v>0.7256944444444444</v>
      </c>
      <c r="O26" s="15" t="n">
        <v>0.7263888888888889</v>
      </c>
      <c r="P26" s="15" t="n">
        <v>0.7291666666666666</v>
      </c>
      <c r="Q26" s="15" t="n">
        <v>0.7270833333333333</v>
      </c>
      <c r="R26" s="15" t="n">
        <v>0.7256944444444444</v>
      </c>
      <c r="S26" s="15" t="n">
        <v>0.7319444444444444</v>
      </c>
      <c r="T26" s="15" t="n">
        <v>0.7340277777777777</v>
      </c>
      <c r="U26" s="15" t="n">
        <v>0.7354166666666667</v>
      </c>
      <c r="V26" s="15" t="n">
        <v>0.7298611111111111</v>
      </c>
      <c r="W26" s="15" t="n">
        <v>0.7298611111111111</v>
      </c>
      <c r="X26" s="15" t="n">
        <v>0.7347222222222223</v>
      </c>
      <c r="Y26" s="15" t="n">
        <v>0.73125</v>
      </c>
      <c r="Z26" s="15" t="n">
        <v>0.7347222222222223</v>
      </c>
      <c r="AA26" s="15" t="n">
        <v>0.7368055555555556</v>
      </c>
      <c r="AB26" s="15" t="n">
        <v>0.7381944444444445</v>
      </c>
      <c r="AC26" s="15" t="n">
        <v>0.7381944444444445</v>
      </c>
      <c r="AD26" s="15" t="n">
        <v>0.7395833333333334</v>
      </c>
      <c r="AE26" s="15" t="n">
        <v>0.7402777777777778</v>
      </c>
      <c r="AF26" s="15" t="n">
        <v>0.7381944444444445</v>
      </c>
      <c r="AG26" s="15" t="n">
        <v>0.7409722222222223</v>
      </c>
      <c r="AH26" s="15" t="n">
        <v>0.7416666666666667</v>
      </c>
      <c r="AI26" s="15" t="n">
        <v>0.7451388888888889</v>
      </c>
      <c r="AJ26" s="15" t="n">
        <v>0.74375</v>
      </c>
      <c r="AK26" s="15" t="n">
        <v>0.7479166666666667</v>
      </c>
      <c r="AL26" s="15" t="n">
        <v>0.7513888888888889</v>
      </c>
      <c r="AM26" s="15" t="n">
        <v>0.7430555555555556</v>
      </c>
      <c r="AN26" s="15" t="n">
        <v>0.74375</v>
      </c>
      <c r="AO26" s="15" t="n">
        <v>0.7479166666666667</v>
      </c>
      <c r="AP26" s="15" t="n">
        <v>0.7465277777777778</v>
      </c>
      <c r="AQ26" s="15" t="n">
        <v>0.7548611111111111</v>
      </c>
      <c r="AR26" s="15" t="n">
        <v>0.7555555555555555</v>
      </c>
      <c r="AS26" s="15" t="n">
        <v>0.7576388888888889</v>
      </c>
      <c r="AT26" s="15" t="n">
        <v>0.7548611111111111</v>
      </c>
      <c r="AU26" s="15" t="n">
        <v>0.7520833333333333</v>
      </c>
      <c r="AV26" s="15" t="n">
        <v>0.7541666666666667</v>
      </c>
      <c r="AW26" s="15" t="n">
        <v>0.7569444444444444</v>
      </c>
      <c r="AX26" s="15" t="n">
        <v>0.7708333333333334</v>
      </c>
    </row>
    <row r="27">
      <c r="A27" s="14" t="n">
        <v>46046</v>
      </c>
      <c r="B27" s="15" t="n">
        <v>0.7131944444444445</v>
      </c>
      <c r="C27" s="15" t="n">
        <v>0.7006944444444444</v>
      </c>
      <c r="D27" s="15" t="n">
        <v>0.7180555555555556</v>
      </c>
      <c r="E27" s="15" t="n">
        <v>0.7180555555555556</v>
      </c>
      <c r="F27" s="15" t="n">
        <v>0.7208333333333333</v>
      </c>
      <c r="G27" s="15" t="n">
        <v>0.7208333333333333</v>
      </c>
      <c r="H27" s="15" t="n">
        <v>0.7222222222222222</v>
      </c>
      <c r="I27" s="15" t="n">
        <v>0.7222222222222222</v>
      </c>
      <c r="J27" s="15" t="n">
        <v>0.7243055555555555</v>
      </c>
      <c r="K27" s="15" t="n">
        <v>0.7256944444444444</v>
      </c>
      <c r="L27" s="15" t="n">
        <v>0.7277777777777777</v>
      </c>
      <c r="M27" s="15" t="n">
        <v>0.7270833333333333</v>
      </c>
      <c r="N27" s="15" t="n">
        <v>0.7263888888888889</v>
      </c>
      <c r="O27" s="15" t="n">
        <v>0.7270833333333333</v>
      </c>
      <c r="P27" s="15" t="n">
        <v>0.7298611111111111</v>
      </c>
      <c r="Q27" s="15" t="n">
        <v>0.7277777777777777</v>
      </c>
      <c r="R27" s="15" t="n">
        <v>0.7263888888888889</v>
      </c>
      <c r="S27" s="15" t="n">
        <v>0.7326388888888888</v>
      </c>
      <c r="T27" s="15" t="n">
        <v>0.7347222222222223</v>
      </c>
      <c r="U27" s="15" t="n">
        <v>0.7361111111111112</v>
      </c>
      <c r="V27" s="15" t="n">
        <v>0.7305555555555555</v>
      </c>
      <c r="W27" s="15" t="n">
        <v>0.7305555555555555</v>
      </c>
      <c r="X27" s="15" t="n">
        <v>0.7354166666666667</v>
      </c>
      <c r="Y27" s="15" t="n">
        <v>0.7319444444444444</v>
      </c>
      <c r="Z27" s="15" t="n">
        <v>0.7354166666666667</v>
      </c>
      <c r="AA27" s="15" t="n">
        <v>0.7375</v>
      </c>
      <c r="AB27" s="15" t="n">
        <v>0.7388888888888889</v>
      </c>
      <c r="AC27" s="15" t="n">
        <v>0.7388888888888889</v>
      </c>
      <c r="AD27" s="15" t="n">
        <v>0.7402777777777778</v>
      </c>
      <c r="AE27" s="15" t="n">
        <v>0.7409722222222223</v>
      </c>
      <c r="AF27" s="15" t="n">
        <v>0.7388888888888889</v>
      </c>
      <c r="AG27" s="15" t="n">
        <v>0.7416666666666667</v>
      </c>
      <c r="AH27" s="15" t="n">
        <v>0.7423611111111111</v>
      </c>
      <c r="AI27" s="15" t="n">
        <v>0.7458333333333333</v>
      </c>
      <c r="AJ27" s="15" t="n">
        <v>0.7444444444444445</v>
      </c>
      <c r="AK27" s="15" t="n">
        <v>0.7486111111111111</v>
      </c>
      <c r="AL27" s="15" t="n">
        <v>0.7520833333333333</v>
      </c>
      <c r="AM27" s="15" t="n">
        <v>0.74375</v>
      </c>
      <c r="AN27" s="15" t="n">
        <v>0.7444444444444445</v>
      </c>
      <c r="AO27" s="15" t="n">
        <v>0.7486111111111111</v>
      </c>
      <c r="AP27" s="15" t="n">
        <v>0.7465277777777778</v>
      </c>
      <c r="AQ27" s="15" t="n">
        <v>0.7555555555555555</v>
      </c>
      <c r="AR27" s="15" t="n">
        <v>0.75625</v>
      </c>
      <c r="AS27" s="15" t="n">
        <v>0.7576388888888889</v>
      </c>
      <c r="AT27" s="15" t="n">
        <v>0.7555555555555555</v>
      </c>
      <c r="AU27" s="15" t="n">
        <v>0.7527777777777778</v>
      </c>
      <c r="AV27" s="15" t="n">
        <v>0.7548611111111111</v>
      </c>
      <c r="AW27" s="15" t="n">
        <v>0.7576388888888889</v>
      </c>
      <c r="AX27" s="15" t="n">
        <v>0.7708333333333334</v>
      </c>
    </row>
    <row r="28">
      <c r="A28" s="14" t="n">
        <v>46047</v>
      </c>
      <c r="B28" s="15" t="n">
        <v>0.7138888888888889</v>
      </c>
      <c r="C28" s="15" t="n">
        <v>0.7013888888888888</v>
      </c>
      <c r="D28" s="15" t="n">
        <v>0.71875</v>
      </c>
      <c r="E28" s="15" t="n">
        <v>0.71875</v>
      </c>
      <c r="F28" s="15" t="n">
        <v>0.7215277777777778</v>
      </c>
      <c r="G28" s="15" t="n">
        <v>0.7215277777777778</v>
      </c>
      <c r="H28" s="15" t="n">
        <v>0.7229166666666667</v>
      </c>
      <c r="I28" s="15" t="n">
        <v>0.7236111111111111</v>
      </c>
      <c r="J28" s="15" t="n">
        <v>0.725</v>
      </c>
      <c r="K28" s="15" t="n">
        <v>0.7263888888888889</v>
      </c>
      <c r="L28" s="15" t="n">
        <v>0.7284722222222222</v>
      </c>
      <c r="M28" s="15" t="n">
        <v>0.7277777777777777</v>
      </c>
      <c r="N28" s="15" t="n">
        <v>0.7270833333333333</v>
      </c>
      <c r="O28" s="15" t="n">
        <v>0.7277777777777777</v>
      </c>
      <c r="P28" s="15" t="n">
        <v>0.7305555555555555</v>
      </c>
      <c r="Q28" s="15" t="n">
        <v>0.7284722222222222</v>
      </c>
      <c r="R28" s="15" t="n">
        <v>0.7270833333333333</v>
      </c>
      <c r="S28" s="15" t="n">
        <v>0.7333333333333333</v>
      </c>
      <c r="T28" s="15" t="n">
        <v>0.7354166666666667</v>
      </c>
      <c r="U28" s="15" t="n">
        <v>0.7368055555555556</v>
      </c>
      <c r="V28" s="15" t="n">
        <v>0.73125</v>
      </c>
      <c r="W28" s="15" t="n">
        <v>0.73125</v>
      </c>
      <c r="X28" s="15" t="n">
        <v>0.7361111111111112</v>
      </c>
      <c r="Y28" s="15" t="n">
        <v>0.7326388888888888</v>
      </c>
      <c r="Z28" s="15" t="n">
        <v>0.7361111111111112</v>
      </c>
      <c r="AA28" s="15" t="n">
        <v>0.7381944444444445</v>
      </c>
      <c r="AB28" s="15" t="n">
        <v>0.7395833333333334</v>
      </c>
      <c r="AC28" s="15" t="n">
        <v>0.7395833333333334</v>
      </c>
      <c r="AD28" s="15" t="n">
        <v>0.7409722222222223</v>
      </c>
      <c r="AE28" s="15" t="n">
        <v>0.7416666666666667</v>
      </c>
      <c r="AF28" s="15" t="n">
        <v>0.7395833333333334</v>
      </c>
      <c r="AG28" s="15" t="n">
        <v>0.7423611111111111</v>
      </c>
      <c r="AH28" s="15" t="n">
        <v>0.7430555555555556</v>
      </c>
      <c r="AI28" s="15" t="n">
        <v>0.7465277777777778</v>
      </c>
      <c r="AJ28" s="15" t="n">
        <v>0.7451388888888889</v>
      </c>
      <c r="AK28" s="15" t="n">
        <v>0.7493055555555556</v>
      </c>
      <c r="AL28" s="15" t="n">
        <v>0.7527777777777778</v>
      </c>
      <c r="AM28" s="15" t="n">
        <v>0.74375</v>
      </c>
      <c r="AN28" s="15" t="n">
        <v>0.7451388888888889</v>
      </c>
      <c r="AO28" s="15" t="n">
        <v>0.7493055555555556</v>
      </c>
      <c r="AP28" s="15" t="n">
        <v>0.7472222222222222</v>
      </c>
      <c r="AQ28" s="15" t="n">
        <v>0.75625</v>
      </c>
      <c r="AR28" s="15" t="n">
        <v>0.7569444444444444</v>
      </c>
      <c r="AS28" s="15" t="n">
        <v>0.7583333333333333</v>
      </c>
      <c r="AT28" s="15" t="n">
        <v>0.75625</v>
      </c>
      <c r="AU28" s="15" t="n">
        <v>0.7534722222222222</v>
      </c>
      <c r="AV28" s="15" t="n">
        <v>0.7555555555555555</v>
      </c>
      <c r="AW28" s="15" t="n">
        <v>0.7576388888888889</v>
      </c>
      <c r="AX28" s="15" t="n">
        <v>0.7715277777777778</v>
      </c>
    </row>
    <row r="29">
      <c r="A29" s="14" t="n">
        <v>46048</v>
      </c>
      <c r="B29" s="15" t="n">
        <v>0.7145833333333333</v>
      </c>
      <c r="C29" s="15" t="n">
        <v>0.7027777777777777</v>
      </c>
      <c r="D29" s="15" t="n">
        <v>0.7194444444444444</v>
      </c>
      <c r="E29" s="15" t="n">
        <v>0.7194444444444444</v>
      </c>
      <c r="F29" s="15" t="n">
        <v>0.7222222222222222</v>
      </c>
      <c r="G29" s="15" t="n">
        <v>0.7222222222222222</v>
      </c>
      <c r="H29" s="15" t="n">
        <v>0.7236111111111111</v>
      </c>
      <c r="I29" s="15" t="n">
        <v>0.7243055555555555</v>
      </c>
      <c r="J29" s="15" t="n">
        <v>0.7256944444444444</v>
      </c>
      <c r="K29" s="15" t="n">
        <v>0.7270833333333333</v>
      </c>
      <c r="L29" s="15" t="n">
        <v>0.7298611111111111</v>
      </c>
      <c r="M29" s="15" t="n">
        <v>0.7284722222222222</v>
      </c>
      <c r="N29" s="15" t="n">
        <v>0.7277777777777777</v>
      </c>
      <c r="O29" s="15" t="n">
        <v>0.7284722222222222</v>
      </c>
      <c r="P29" s="15" t="n">
        <v>0.73125</v>
      </c>
      <c r="Q29" s="15" t="n">
        <v>0.7291666666666666</v>
      </c>
      <c r="R29" s="15" t="n">
        <v>0.7277777777777777</v>
      </c>
      <c r="S29" s="15" t="n">
        <v>0.7340277777777777</v>
      </c>
      <c r="T29" s="15" t="n">
        <v>0.7361111111111112</v>
      </c>
      <c r="U29" s="15" t="n">
        <v>0.7375</v>
      </c>
      <c r="V29" s="15" t="n">
        <v>0.7319444444444444</v>
      </c>
      <c r="W29" s="15" t="n">
        <v>0.7319444444444444</v>
      </c>
      <c r="X29" s="15" t="n">
        <v>0.7368055555555556</v>
      </c>
      <c r="Y29" s="15" t="n">
        <v>0.7333333333333333</v>
      </c>
      <c r="Z29" s="15" t="n">
        <v>0.7368055555555556</v>
      </c>
      <c r="AA29" s="15" t="n">
        <v>0.7381944444444445</v>
      </c>
      <c r="AB29" s="15" t="n">
        <v>0.7402777777777778</v>
      </c>
      <c r="AC29" s="15" t="n">
        <v>0.7402777777777778</v>
      </c>
      <c r="AD29" s="15" t="n">
        <v>0.7416666666666667</v>
      </c>
      <c r="AE29" s="15" t="n">
        <v>0.7423611111111111</v>
      </c>
      <c r="AF29" s="15" t="n">
        <v>0.7402777777777778</v>
      </c>
      <c r="AG29" s="15" t="n">
        <v>0.7430555555555556</v>
      </c>
      <c r="AH29" s="15" t="n">
        <v>0.74375</v>
      </c>
      <c r="AI29" s="15" t="n">
        <v>0.7472222222222222</v>
      </c>
      <c r="AJ29" s="15" t="n">
        <v>0.7458333333333333</v>
      </c>
      <c r="AK29" s="15" t="n">
        <v>0.75</v>
      </c>
      <c r="AL29" s="15" t="n">
        <v>0.7534722222222222</v>
      </c>
      <c r="AM29" s="15" t="n">
        <v>0.7444444444444445</v>
      </c>
      <c r="AN29" s="15" t="n">
        <v>0.7458333333333333</v>
      </c>
      <c r="AO29" s="15" t="n">
        <v>0.75</v>
      </c>
      <c r="AP29" s="15" t="n">
        <v>0.7479166666666667</v>
      </c>
      <c r="AQ29" s="15" t="n">
        <v>0.7569444444444444</v>
      </c>
      <c r="AR29" s="15" t="n">
        <v>0.7576388888888889</v>
      </c>
      <c r="AS29" s="15" t="n">
        <v>0.7590277777777777</v>
      </c>
      <c r="AT29" s="15" t="n">
        <v>0.7569444444444444</v>
      </c>
      <c r="AU29" s="15" t="n">
        <v>0.7534722222222222</v>
      </c>
      <c r="AV29" s="15" t="n">
        <v>0.7555555555555555</v>
      </c>
      <c r="AW29" s="15" t="n">
        <v>0.7583333333333333</v>
      </c>
      <c r="AX29" s="15" t="n">
        <v>0.7722222222222223</v>
      </c>
    </row>
    <row r="30">
      <c r="A30" s="14" t="n">
        <v>46049</v>
      </c>
      <c r="B30" s="15" t="n">
        <v>0.7152777777777778</v>
      </c>
      <c r="C30" s="15" t="n">
        <v>0.7034722222222223</v>
      </c>
      <c r="D30" s="15" t="n">
        <v>0.7201388888888889</v>
      </c>
      <c r="E30" s="15" t="n">
        <v>0.7201388888888889</v>
      </c>
      <c r="F30" s="15" t="n">
        <v>0.7229166666666667</v>
      </c>
      <c r="G30" s="15" t="n">
        <v>0.7236111111111111</v>
      </c>
      <c r="H30" s="15" t="n">
        <v>0.7243055555555555</v>
      </c>
      <c r="I30" s="15" t="n">
        <v>0.725</v>
      </c>
      <c r="J30" s="15" t="n">
        <v>0.7263888888888889</v>
      </c>
      <c r="K30" s="15" t="n">
        <v>0.7277777777777777</v>
      </c>
      <c r="L30" s="15" t="n">
        <v>0.7305555555555555</v>
      </c>
      <c r="M30" s="15" t="n">
        <v>0.7291666666666666</v>
      </c>
      <c r="N30" s="15" t="n">
        <v>0.7284722222222222</v>
      </c>
      <c r="O30" s="15" t="n">
        <v>0.7291666666666666</v>
      </c>
      <c r="P30" s="15" t="n">
        <v>0.73125</v>
      </c>
      <c r="Q30" s="15" t="n">
        <v>0.7298611111111111</v>
      </c>
      <c r="R30" s="15" t="n">
        <v>0.7284722222222222</v>
      </c>
      <c r="S30" s="15" t="n">
        <v>0.7347222222222223</v>
      </c>
      <c r="T30" s="15" t="n">
        <v>0.7368055555555556</v>
      </c>
      <c r="U30" s="15" t="n">
        <v>0.7381944444444445</v>
      </c>
      <c r="V30" s="15" t="n">
        <v>0.7326388888888888</v>
      </c>
      <c r="W30" s="15" t="n">
        <v>0.7326388888888888</v>
      </c>
      <c r="X30" s="15" t="n">
        <v>0.7375</v>
      </c>
      <c r="Y30" s="15" t="n">
        <v>0.7340277777777777</v>
      </c>
      <c r="Z30" s="15" t="n">
        <v>0.7375</v>
      </c>
      <c r="AA30" s="15" t="n">
        <v>0.7388888888888889</v>
      </c>
      <c r="AB30" s="15" t="n">
        <v>0.7409722222222223</v>
      </c>
      <c r="AC30" s="15" t="n">
        <v>0.7409722222222223</v>
      </c>
      <c r="AD30" s="15" t="n">
        <v>0.7423611111111111</v>
      </c>
      <c r="AE30" s="15" t="n">
        <v>0.7430555555555556</v>
      </c>
      <c r="AF30" s="15" t="n">
        <v>0.7409722222222223</v>
      </c>
      <c r="AG30" s="15" t="n">
        <v>0.74375</v>
      </c>
      <c r="AH30" s="15" t="n">
        <v>0.7444444444444445</v>
      </c>
      <c r="AI30" s="15" t="n">
        <v>0.7479166666666667</v>
      </c>
      <c r="AJ30" s="15" t="n">
        <v>0.7465277777777778</v>
      </c>
      <c r="AK30" s="15" t="n">
        <v>0.7506944444444444</v>
      </c>
      <c r="AL30" s="15" t="n">
        <v>0.7541666666666667</v>
      </c>
      <c r="AM30" s="15" t="n">
        <v>0.7451388888888889</v>
      </c>
      <c r="AN30" s="15" t="n">
        <v>0.7465277777777778</v>
      </c>
      <c r="AO30" s="15" t="n">
        <v>0.7506944444444444</v>
      </c>
      <c r="AP30" s="15" t="n">
        <v>0.7486111111111111</v>
      </c>
      <c r="AQ30" s="15" t="n">
        <v>0.7576388888888889</v>
      </c>
      <c r="AR30" s="15" t="n">
        <v>0.7583333333333333</v>
      </c>
      <c r="AS30" s="15" t="n">
        <v>0.7597222222222222</v>
      </c>
      <c r="AT30" s="15" t="n">
        <v>0.7576388888888889</v>
      </c>
      <c r="AU30" s="15" t="n">
        <v>0.7541666666666667</v>
      </c>
      <c r="AV30" s="15" t="n">
        <v>0.75625</v>
      </c>
      <c r="AW30" s="15" t="n">
        <v>0.7590277777777777</v>
      </c>
      <c r="AX30" s="15" t="n">
        <v>0.7729166666666667</v>
      </c>
    </row>
    <row r="31">
      <c r="A31" s="14" t="n">
        <v>46050</v>
      </c>
      <c r="B31" s="15" t="n">
        <v>0.7166666666666667</v>
      </c>
      <c r="C31" s="15" t="n">
        <v>0.7041666666666667</v>
      </c>
      <c r="D31" s="15" t="n">
        <v>0.7208333333333333</v>
      </c>
      <c r="E31" s="15" t="n">
        <v>0.7215277777777778</v>
      </c>
      <c r="F31" s="15" t="n">
        <v>0.7236111111111111</v>
      </c>
      <c r="G31" s="15" t="n">
        <v>0.7243055555555555</v>
      </c>
      <c r="H31" s="15" t="n">
        <v>0.725</v>
      </c>
      <c r="I31" s="15" t="n">
        <v>0.7256944444444444</v>
      </c>
      <c r="J31" s="15" t="n">
        <v>0.7270833333333333</v>
      </c>
      <c r="K31" s="15" t="n">
        <v>0.7284722222222222</v>
      </c>
      <c r="L31" s="15" t="n">
        <v>0.73125</v>
      </c>
      <c r="M31" s="15" t="n">
        <v>0.7298611111111111</v>
      </c>
      <c r="N31" s="15" t="n">
        <v>0.7291666666666666</v>
      </c>
      <c r="O31" s="15" t="n">
        <v>0.7298611111111111</v>
      </c>
      <c r="P31" s="15" t="n">
        <v>0.7319444444444444</v>
      </c>
      <c r="Q31" s="15" t="n">
        <v>0.7305555555555555</v>
      </c>
      <c r="R31" s="15" t="n">
        <v>0.7291666666666666</v>
      </c>
      <c r="S31" s="15" t="n">
        <v>0.7354166666666667</v>
      </c>
      <c r="T31" s="15" t="n">
        <v>0.7375</v>
      </c>
      <c r="U31" s="15" t="n">
        <v>0.7388888888888889</v>
      </c>
      <c r="V31" s="15" t="n">
        <v>0.7333333333333333</v>
      </c>
      <c r="W31" s="15" t="n">
        <v>0.7333333333333333</v>
      </c>
      <c r="X31" s="15" t="n">
        <v>0.7381944444444445</v>
      </c>
      <c r="Y31" s="15" t="n">
        <v>0.7347222222222223</v>
      </c>
      <c r="Z31" s="15" t="n">
        <v>0.7381944444444445</v>
      </c>
      <c r="AA31" s="15" t="n">
        <v>0.7395833333333334</v>
      </c>
      <c r="AB31" s="15" t="n">
        <v>0.7416666666666667</v>
      </c>
      <c r="AC31" s="15" t="n">
        <v>0.7416666666666667</v>
      </c>
      <c r="AD31" s="15" t="n">
        <v>0.7430555555555556</v>
      </c>
      <c r="AE31" s="15" t="n">
        <v>0.74375</v>
      </c>
      <c r="AF31" s="15" t="n">
        <v>0.7416666666666667</v>
      </c>
      <c r="AG31" s="15" t="n">
        <v>0.7444444444444445</v>
      </c>
      <c r="AH31" s="15" t="n">
        <v>0.7451388888888889</v>
      </c>
      <c r="AI31" s="15" t="n">
        <v>0.7486111111111111</v>
      </c>
      <c r="AJ31" s="15" t="n">
        <v>0.7472222222222222</v>
      </c>
      <c r="AK31" s="15" t="n">
        <v>0.7513888888888889</v>
      </c>
      <c r="AL31" s="15" t="n">
        <v>0.7541666666666667</v>
      </c>
      <c r="AM31" s="15" t="n">
        <v>0.7458333333333333</v>
      </c>
      <c r="AN31" s="15" t="n">
        <v>0.7472222222222222</v>
      </c>
      <c r="AO31" s="15" t="n">
        <v>0.7513888888888889</v>
      </c>
      <c r="AP31" s="15" t="n">
        <v>0.7493055555555556</v>
      </c>
      <c r="AQ31" s="15" t="n">
        <v>0.7583333333333333</v>
      </c>
      <c r="AR31" s="15" t="n">
        <v>0.7590277777777777</v>
      </c>
      <c r="AS31" s="15" t="n">
        <v>0.7604166666666666</v>
      </c>
      <c r="AT31" s="15" t="n">
        <v>0.7583333333333333</v>
      </c>
      <c r="AU31" s="15" t="n">
        <v>0.7548611111111111</v>
      </c>
      <c r="AV31" s="15" t="n">
        <v>0.7569444444444444</v>
      </c>
      <c r="AW31" s="15" t="n">
        <v>0.7597222222222222</v>
      </c>
      <c r="AX31" s="15" t="n">
        <v>0.7729166666666667</v>
      </c>
    </row>
    <row r="32">
      <c r="A32" s="14" t="n">
        <v>46051</v>
      </c>
      <c r="B32" s="15" t="n">
        <v>0.7173611111111111</v>
      </c>
      <c r="C32" s="15" t="n">
        <v>0.7048611111111112</v>
      </c>
      <c r="D32" s="15" t="n">
        <v>0.7215277777777778</v>
      </c>
      <c r="E32" s="15" t="n">
        <v>0.7222222222222222</v>
      </c>
      <c r="F32" s="15" t="n">
        <v>0.7243055555555555</v>
      </c>
      <c r="G32" s="15" t="n">
        <v>0.725</v>
      </c>
      <c r="H32" s="15" t="n">
        <v>0.7256944444444444</v>
      </c>
      <c r="I32" s="15" t="n">
        <v>0.7263888888888889</v>
      </c>
      <c r="J32" s="15" t="n">
        <v>0.7277777777777777</v>
      </c>
      <c r="K32" s="15" t="n">
        <v>0.7291666666666666</v>
      </c>
      <c r="L32" s="15" t="n">
        <v>0.7319444444444444</v>
      </c>
      <c r="M32" s="15" t="n">
        <v>0.7305555555555555</v>
      </c>
      <c r="N32" s="15" t="n">
        <v>0.7298611111111111</v>
      </c>
      <c r="O32" s="15" t="n">
        <v>0.7305555555555555</v>
      </c>
      <c r="P32" s="15" t="n">
        <v>0.7326388888888888</v>
      </c>
      <c r="Q32" s="15" t="n">
        <v>0.73125</v>
      </c>
      <c r="R32" s="15" t="n">
        <v>0.7298611111111111</v>
      </c>
      <c r="S32" s="15" t="n">
        <v>0.7361111111111112</v>
      </c>
      <c r="T32" s="15" t="n">
        <v>0.7381944444444445</v>
      </c>
      <c r="U32" s="15" t="n">
        <v>0.7395833333333334</v>
      </c>
      <c r="V32" s="15" t="n">
        <v>0.7340277777777777</v>
      </c>
      <c r="W32" s="15" t="n">
        <v>0.7340277777777777</v>
      </c>
      <c r="X32" s="15" t="n">
        <v>0.7388888888888889</v>
      </c>
      <c r="Y32" s="15" t="n">
        <v>0.7347222222222223</v>
      </c>
      <c r="Z32" s="15" t="n">
        <v>0.7388888888888889</v>
      </c>
      <c r="AA32" s="15" t="n">
        <v>0.7402777777777778</v>
      </c>
      <c r="AB32" s="15" t="n">
        <v>0.7423611111111111</v>
      </c>
      <c r="AC32" s="15" t="n">
        <v>0.7423611111111111</v>
      </c>
      <c r="AD32" s="15" t="n">
        <v>0.74375</v>
      </c>
      <c r="AE32" s="15" t="n">
        <v>0.7444444444444445</v>
      </c>
      <c r="AF32" s="15" t="n">
        <v>0.7423611111111111</v>
      </c>
      <c r="AG32" s="15" t="n">
        <v>0.7444444444444445</v>
      </c>
      <c r="AH32" s="15" t="n">
        <v>0.7458333333333333</v>
      </c>
      <c r="AI32" s="15" t="n">
        <v>0.7493055555555556</v>
      </c>
      <c r="AJ32" s="15" t="n">
        <v>0.7479166666666667</v>
      </c>
      <c r="AK32" s="15" t="n">
        <v>0.7520833333333333</v>
      </c>
      <c r="AL32" s="15" t="n">
        <v>0.7548611111111111</v>
      </c>
      <c r="AM32" s="15" t="n">
        <v>0.7465277777777778</v>
      </c>
      <c r="AN32" s="15" t="n">
        <v>0.7479166666666667</v>
      </c>
      <c r="AO32" s="15" t="n">
        <v>0.7520833333333333</v>
      </c>
      <c r="AP32" s="15" t="n">
        <v>0.75</v>
      </c>
      <c r="AQ32" s="15" t="n">
        <v>0.7590277777777777</v>
      </c>
      <c r="AR32" s="15" t="n">
        <v>0.7590277777777777</v>
      </c>
      <c r="AS32" s="15" t="n">
        <v>0.7611111111111111</v>
      </c>
      <c r="AT32" s="15" t="n">
        <v>0.7583333333333333</v>
      </c>
      <c r="AU32" s="15" t="n">
        <v>0.7555555555555555</v>
      </c>
      <c r="AV32" s="15" t="n">
        <v>0.7576388888888889</v>
      </c>
      <c r="AW32" s="15" t="n">
        <v>0.7604166666666666</v>
      </c>
      <c r="AX32" s="15" t="n">
        <v>0.7736111111111111</v>
      </c>
    </row>
    <row r="33">
      <c r="A33" s="14" t="n">
        <v>46052</v>
      </c>
      <c r="B33" s="15" t="n">
        <v>0.7180555555555556</v>
      </c>
      <c r="C33" s="15" t="n">
        <v>0.70625</v>
      </c>
      <c r="D33" s="15" t="n">
        <v>0.7229166666666667</v>
      </c>
      <c r="E33" s="15" t="n">
        <v>0.7229166666666667</v>
      </c>
      <c r="F33" s="15" t="n">
        <v>0.725</v>
      </c>
      <c r="G33" s="15" t="n">
        <v>0.7256944444444444</v>
      </c>
      <c r="H33" s="15" t="n">
        <v>0.7263888888888889</v>
      </c>
      <c r="I33" s="15" t="n">
        <v>0.7270833333333333</v>
      </c>
      <c r="J33" s="15" t="n">
        <v>0.7284722222222222</v>
      </c>
      <c r="K33" s="15" t="n">
        <v>0.7298611111111111</v>
      </c>
      <c r="L33" s="15" t="n">
        <v>0.7326388888888888</v>
      </c>
      <c r="M33" s="15" t="n">
        <v>0.73125</v>
      </c>
      <c r="N33" s="15" t="n">
        <v>0.7305555555555555</v>
      </c>
      <c r="O33" s="15" t="n">
        <v>0.73125</v>
      </c>
      <c r="P33" s="15" t="n">
        <v>0.7333333333333333</v>
      </c>
      <c r="Q33" s="15" t="n">
        <v>0.7319444444444444</v>
      </c>
      <c r="R33" s="15" t="n">
        <v>0.7305555555555555</v>
      </c>
      <c r="S33" s="15" t="n">
        <v>0.7368055555555556</v>
      </c>
      <c r="T33" s="15" t="n">
        <v>0.7388888888888889</v>
      </c>
      <c r="U33" s="15" t="n">
        <v>0.7402777777777778</v>
      </c>
      <c r="V33" s="15" t="n">
        <v>0.7347222222222223</v>
      </c>
      <c r="W33" s="15" t="n">
        <v>0.7347222222222223</v>
      </c>
      <c r="X33" s="15" t="n">
        <v>0.7395833333333334</v>
      </c>
      <c r="Y33" s="15" t="n">
        <v>0.7354166666666667</v>
      </c>
      <c r="Z33" s="15" t="n">
        <v>0.7395833333333334</v>
      </c>
      <c r="AA33" s="15" t="n">
        <v>0.7409722222222223</v>
      </c>
      <c r="AB33" s="15" t="n">
        <v>0.7423611111111111</v>
      </c>
      <c r="AC33" s="15" t="n">
        <v>0.7430555555555556</v>
      </c>
      <c r="AD33" s="15" t="n">
        <v>0.74375</v>
      </c>
      <c r="AE33" s="15" t="n">
        <v>0.7451388888888889</v>
      </c>
      <c r="AF33" s="15" t="n">
        <v>0.7430555555555556</v>
      </c>
      <c r="AG33" s="15" t="n">
        <v>0.7451388888888889</v>
      </c>
      <c r="AH33" s="15" t="n">
        <v>0.7465277777777778</v>
      </c>
      <c r="AI33" s="15" t="n">
        <v>0.75</v>
      </c>
      <c r="AJ33" s="15" t="n">
        <v>0.7486111111111111</v>
      </c>
      <c r="AK33" s="15" t="n">
        <v>0.7527777777777778</v>
      </c>
      <c r="AL33" s="15" t="n">
        <v>0.7555555555555555</v>
      </c>
      <c r="AM33" s="15" t="n">
        <v>0.7472222222222222</v>
      </c>
      <c r="AN33" s="15" t="n">
        <v>0.7486111111111111</v>
      </c>
      <c r="AO33" s="15" t="n">
        <v>0.7527777777777778</v>
      </c>
      <c r="AP33" s="15" t="n">
        <v>0.7506944444444444</v>
      </c>
      <c r="AQ33" s="15" t="n">
        <v>0.7590277777777777</v>
      </c>
      <c r="AR33" s="15" t="n">
        <v>0.7597222222222222</v>
      </c>
      <c r="AS33" s="15" t="n">
        <v>0.7618055555555555</v>
      </c>
      <c r="AT33" s="15" t="n">
        <v>0.7590277777777777</v>
      </c>
      <c r="AU33" s="15" t="n">
        <v>0.75625</v>
      </c>
      <c r="AV33" s="15" t="n">
        <v>0.7583333333333333</v>
      </c>
      <c r="AW33" s="15" t="n">
        <v>0.7611111111111111</v>
      </c>
      <c r="AX33" s="15" t="n">
        <v>0.7743055555555556</v>
      </c>
    </row>
    <row r="34">
      <c r="A34" s="14" t="n">
        <v>46053</v>
      </c>
      <c r="B34" s="15" t="n">
        <v>0.71875</v>
      </c>
      <c r="C34" s="15" t="n">
        <v>0.7069444444444445</v>
      </c>
      <c r="D34" s="15" t="n">
        <v>0.7236111111111111</v>
      </c>
      <c r="E34" s="15" t="n">
        <v>0.7236111111111111</v>
      </c>
      <c r="F34" s="15" t="n">
        <v>0.7256944444444444</v>
      </c>
      <c r="G34" s="15" t="n">
        <v>0.7263888888888889</v>
      </c>
      <c r="H34" s="15" t="n">
        <v>0.7270833333333333</v>
      </c>
      <c r="I34" s="15" t="n">
        <v>0.7277777777777777</v>
      </c>
      <c r="J34" s="15" t="n">
        <v>0.7291666666666666</v>
      </c>
      <c r="K34" s="15" t="n">
        <v>0.7305555555555555</v>
      </c>
      <c r="L34" s="15" t="n">
        <v>0.7333333333333333</v>
      </c>
      <c r="M34" s="15" t="n">
        <v>0.7319444444444444</v>
      </c>
      <c r="N34" s="15" t="n">
        <v>0.73125</v>
      </c>
      <c r="O34" s="15" t="n">
        <v>0.7319444444444444</v>
      </c>
      <c r="P34" s="15" t="n">
        <v>0.7333333333333333</v>
      </c>
      <c r="Q34" s="15" t="n">
        <v>0.7326388888888888</v>
      </c>
      <c r="R34" s="15" t="n">
        <v>0.73125</v>
      </c>
      <c r="S34" s="15" t="n">
        <v>0.7375</v>
      </c>
      <c r="T34" s="15" t="n">
        <v>0.7395833333333334</v>
      </c>
      <c r="U34" s="15" t="n">
        <v>0.7409722222222223</v>
      </c>
      <c r="V34" s="15" t="n">
        <v>0.7354166666666667</v>
      </c>
      <c r="W34" s="15" t="n">
        <v>0.7354166666666667</v>
      </c>
      <c r="X34" s="15" t="n">
        <v>0.7402777777777778</v>
      </c>
      <c r="Y34" s="15" t="n">
        <v>0.7361111111111112</v>
      </c>
      <c r="Z34" s="15" t="n">
        <v>0.7402777777777778</v>
      </c>
      <c r="AA34" s="15" t="n">
        <v>0.7416666666666667</v>
      </c>
      <c r="AB34" s="15" t="n">
        <v>0.7430555555555556</v>
      </c>
      <c r="AC34" s="15" t="n">
        <v>0.74375</v>
      </c>
      <c r="AD34" s="15" t="n">
        <v>0.7444444444444445</v>
      </c>
      <c r="AE34" s="15" t="n">
        <v>0.7458333333333333</v>
      </c>
      <c r="AF34" s="15" t="n">
        <v>0.74375</v>
      </c>
      <c r="AG34" s="15" t="n">
        <v>0.7458333333333333</v>
      </c>
      <c r="AH34" s="15" t="n">
        <v>0.7472222222222222</v>
      </c>
      <c r="AI34" s="15" t="n">
        <v>0.7506944444444444</v>
      </c>
      <c r="AJ34" s="15" t="n">
        <v>0.7493055555555556</v>
      </c>
      <c r="AK34" s="15" t="n">
        <v>0.7534722222222222</v>
      </c>
      <c r="AL34" s="15" t="n">
        <v>0.75625</v>
      </c>
      <c r="AM34" s="15" t="n">
        <v>0.7479166666666667</v>
      </c>
      <c r="AN34" s="15" t="n">
        <v>0.7493055555555556</v>
      </c>
      <c r="AO34" s="15" t="n">
        <v>0.7534722222222222</v>
      </c>
      <c r="AP34" s="15" t="n">
        <v>0.7513888888888889</v>
      </c>
      <c r="AQ34" s="15" t="n">
        <v>0.7597222222222222</v>
      </c>
      <c r="AR34" s="15" t="n">
        <v>0.7604166666666666</v>
      </c>
      <c r="AS34" s="15" t="n">
        <v>0.7625</v>
      </c>
      <c r="AT34" s="15" t="n">
        <v>0.7597222222222222</v>
      </c>
      <c r="AU34" s="15" t="n">
        <v>0.7569444444444444</v>
      </c>
      <c r="AV34" s="15" t="n">
        <v>0.7590277777777777</v>
      </c>
      <c r="AW34" s="15" t="n">
        <v>0.7618055555555555</v>
      </c>
      <c r="AX34" s="15" t="n">
        <v>0.7743055555555556</v>
      </c>
    </row>
    <row r="35">
      <c r="A35" s="14" t="n">
        <v>46054</v>
      </c>
      <c r="B35" s="15" t="n">
        <v>0.7201388888888889</v>
      </c>
      <c r="C35" s="15" t="n">
        <v>0.7076388888888889</v>
      </c>
      <c r="D35" s="15" t="n">
        <v>0.7243055555555555</v>
      </c>
      <c r="E35" s="15" t="n">
        <v>0.7243055555555555</v>
      </c>
      <c r="F35" s="15" t="n">
        <v>0.7263888888888889</v>
      </c>
      <c r="G35" s="15" t="n">
        <v>0.7270833333333333</v>
      </c>
      <c r="H35" s="15" t="n">
        <v>0.7284722222222222</v>
      </c>
      <c r="I35" s="15" t="n">
        <v>0.7284722222222222</v>
      </c>
      <c r="J35" s="15" t="n">
        <v>0.7298611111111111</v>
      </c>
      <c r="K35" s="15" t="n">
        <v>0.73125</v>
      </c>
      <c r="L35" s="15" t="n">
        <v>0.7340277777777777</v>
      </c>
      <c r="M35" s="15" t="n">
        <v>0.7326388888888888</v>
      </c>
      <c r="N35" s="15" t="n">
        <v>0.7319444444444444</v>
      </c>
      <c r="O35" s="15" t="n">
        <v>0.7326388888888888</v>
      </c>
      <c r="P35" s="15" t="n">
        <v>0.7340277777777777</v>
      </c>
      <c r="Q35" s="15" t="n">
        <v>0.7333333333333333</v>
      </c>
      <c r="R35" s="15" t="n">
        <v>0.7319444444444444</v>
      </c>
      <c r="S35" s="15" t="n">
        <v>0.7388888888888889</v>
      </c>
      <c r="T35" s="15" t="n">
        <v>0.7402777777777778</v>
      </c>
      <c r="U35" s="15" t="n">
        <v>0.7416666666666667</v>
      </c>
      <c r="V35" s="15" t="n">
        <v>0.7361111111111112</v>
      </c>
      <c r="W35" s="15" t="n">
        <v>0.7361111111111112</v>
      </c>
      <c r="X35" s="15" t="n">
        <v>0.7409722222222223</v>
      </c>
      <c r="Y35" s="15" t="n">
        <v>0.7368055555555556</v>
      </c>
      <c r="Z35" s="15" t="n">
        <v>0.7409722222222223</v>
      </c>
      <c r="AA35" s="15" t="n">
        <v>0.7423611111111111</v>
      </c>
      <c r="AB35" s="15" t="n">
        <v>0.74375</v>
      </c>
      <c r="AC35" s="15" t="n">
        <v>0.7444444444444445</v>
      </c>
      <c r="AD35" s="15" t="n">
        <v>0.7451388888888889</v>
      </c>
      <c r="AE35" s="15" t="n">
        <v>0.7465277777777778</v>
      </c>
      <c r="AF35" s="15" t="n">
        <v>0.7444444444444445</v>
      </c>
      <c r="AG35" s="15" t="n">
        <v>0.7465277777777778</v>
      </c>
      <c r="AH35" s="15" t="n">
        <v>0.7479166666666667</v>
      </c>
      <c r="AI35" s="15" t="n">
        <v>0.7513888888888889</v>
      </c>
      <c r="AJ35" s="15" t="n">
        <v>0.75</v>
      </c>
      <c r="AK35" s="15" t="n">
        <v>0.7541666666666667</v>
      </c>
      <c r="AL35" s="15" t="n">
        <v>0.7569444444444444</v>
      </c>
      <c r="AM35" s="15" t="n">
        <v>0.7486111111111111</v>
      </c>
      <c r="AN35" s="15" t="n">
        <v>0.75</v>
      </c>
      <c r="AO35" s="15" t="n">
        <v>0.7534722222222222</v>
      </c>
      <c r="AP35" s="15" t="n">
        <v>0.7520833333333333</v>
      </c>
      <c r="AQ35" s="15" t="n">
        <v>0.7604166666666666</v>
      </c>
      <c r="AR35" s="15" t="n">
        <v>0.7611111111111111</v>
      </c>
      <c r="AS35" s="15" t="n">
        <v>0.7631944444444444</v>
      </c>
      <c r="AT35" s="15" t="n">
        <v>0.7604166666666666</v>
      </c>
      <c r="AU35" s="15" t="n">
        <v>0.7576388888888889</v>
      </c>
      <c r="AV35" s="15" t="n">
        <v>0.7597222222222222</v>
      </c>
      <c r="AW35" s="15" t="n">
        <v>0.7625</v>
      </c>
      <c r="AX35" s="15" t="n">
        <v>0.775</v>
      </c>
    </row>
    <row r="36">
      <c r="A36" s="14" t="n">
        <v>46055</v>
      </c>
      <c r="B36" s="15" t="n">
        <v>0.7208333333333333</v>
      </c>
      <c r="C36" s="15" t="n">
        <v>0.7083333333333334</v>
      </c>
      <c r="D36" s="15" t="n">
        <v>0.725</v>
      </c>
      <c r="E36" s="15" t="n">
        <v>0.725</v>
      </c>
      <c r="F36" s="15" t="n">
        <v>0.7277777777777777</v>
      </c>
      <c r="G36" s="15" t="n">
        <v>0.7277777777777777</v>
      </c>
      <c r="H36" s="15" t="n">
        <v>0.7291666666666666</v>
      </c>
      <c r="I36" s="15" t="n">
        <v>0.7291666666666666</v>
      </c>
      <c r="J36" s="15" t="n">
        <v>0.7305555555555555</v>
      </c>
      <c r="K36" s="15" t="n">
        <v>0.7319444444444444</v>
      </c>
      <c r="L36" s="15" t="n">
        <v>0.7347222222222223</v>
      </c>
      <c r="M36" s="15" t="n">
        <v>0.7333333333333333</v>
      </c>
      <c r="N36" s="15" t="n">
        <v>0.7319444444444444</v>
      </c>
      <c r="O36" s="15" t="n">
        <v>0.7333333333333333</v>
      </c>
      <c r="P36" s="15" t="n">
        <v>0.7347222222222223</v>
      </c>
      <c r="Q36" s="15" t="n">
        <v>0.7340277777777777</v>
      </c>
      <c r="R36" s="15" t="n">
        <v>0.7326388888888888</v>
      </c>
      <c r="S36" s="15" t="n">
        <v>0.7395833333333334</v>
      </c>
      <c r="T36" s="15" t="n">
        <v>0.7409722222222223</v>
      </c>
      <c r="U36" s="15" t="n">
        <v>0.7423611111111111</v>
      </c>
      <c r="V36" s="15" t="n">
        <v>0.7368055555555556</v>
      </c>
      <c r="W36" s="15" t="n">
        <v>0.7368055555555556</v>
      </c>
      <c r="X36" s="15" t="n">
        <v>0.7416666666666667</v>
      </c>
      <c r="Y36" s="15" t="n">
        <v>0.7375</v>
      </c>
      <c r="Z36" s="15" t="n">
        <v>0.7416666666666667</v>
      </c>
      <c r="AA36" s="15" t="n">
        <v>0.7430555555555556</v>
      </c>
      <c r="AB36" s="15" t="n">
        <v>0.7444444444444445</v>
      </c>
      <c r="AC36" s="15" t="n">
        <v>0.7451388888888889</v>
      </c>
      <c r="AD36" s="15" t="n">
        <v>0.7458333333333333</v>
      </c>
      <c r="AE36" s="15" t="n">
        <v>0.7472222222222222</v>
      </c>
      <c r="AF36" s="15" t="n">
        <v>0.7451388888888889</v>
      </c>
      <c r="AG36" s="15" t="n">
        <v>0.7472222222222222</v>
      </c>
      <c r="AH36" s="15" t="n">
        <v>0.7486111111111111</v>
      </c>
      <c r="AI36" s="15" t="n">
        <v>0.7520833333333333</v>
      </c>
      <c r="AJ36" s="15" t="n">
        <v>0.7506944444444444</v>
      </c>
      <c r="AK36" s="15" t="n">
        <v>0.7548611111111111</v>
      </c>
      <c r="AL36" s="15" t="n">
        <v>0.7576388888888889</v>
      </c>
      <c r="AM36" s="15" t="n">
        <v>0.7493055555555556</v>
      </c>
      <c r="AN36" s="15" t="n">
        <v>0.7506944444444444</v>
      </c>
      <c r="AO36" s="15" t="n">
        <v>0.7541666666666667</v>
      </c>
      <c r="AP36" s="15" t="n">
        <v>0.7527777777777778</v>
      </c>
      <c r="AQ36" s="15" t="n">
        <v>0.7611111111111111</v>
      </c>
      <c r="AR36" s="15" t="n">
        <v>0.7618055555555555</v>
      </c>
      <c r="AS36" s="15" t="n">
        <v>0.7638888888888888</v>
      </c>
      <c r="AT36" s="15" t="n">
        <v>0.7611111111111111</v>
      </c>
      <c r="AU36" s="15" t="n">
        <v>0.7583333333333333</v>
      </c>
      <c r="AV36" s="15" t="n">
        <v>0.7597222222222222</v>
      </c>
      <c r="AW36" s="15" t="n">
        <v>0.7625</v>
      </c>
      <c r="AX36" s="15" t="n">
        <v>0.7756944444444445</v>
      </c>
    </row>
    <row r="37">
      <c r="A37" s="14" t="n">
        <v>46056</v>
      </c>
      <c r="B37" s="15" t="n">
        <v>0.7215277777777778</v>
      </c>
      <c r="C37" s="15" t="n">
        <v>0.7097222222222223</v>
      </c>
      <c r="D37" s="15" t="n">
        <v>0.7256944444444444</v>
      </c>
      <c r="E37" s="15" t="n">
        <v>0.7256944444444444</v>
      </c>
      <c r="F37" s="15" t="n">
        <v>0.7284722222222222</v>
      </c>
      <c r="G37" s="15" t="n">
        <v>0.7284722222222222</v>
      </c>
      <c r="H37" s="15" t="n">
        <v>0.7298611111111111</v>
      </c>
      <c r="I37" s="15" t="n">
        <v>0.7298611111111111</v>
      </c>
      <c r="J37" s="15" t="n">
        <v>0.73125</v>
      </c>
      <c r="K37" s="15" t="n">
        <v>0.7326388888888888</v>
      </c>
      <c r="L37" s="15" t="n">
        <v>0.7354166666666667</v>
      </c>
      <c r="M37" s="15" t="n">
        <v>0.7340277777777777</v>
      </c>
      <c r="N37" s="15" t="n">
        <v>0.7326388888888888</v>
      </c>
      <c r="O37" s="15" t="n">
        <v>0.7340277777777777</v>
      </c>
      <c r="P37" s="15" t="n">
        <v>0.7347222222222223</v>
      </c>
      <c r="Q37" s="15" t="n">
        <v>0.7347222222222223</v>
      </c>
      <c r="R37" s="15" t="n">
        <v>0.7333333333333333</v>
      </c>
      <c r="S37" s="15" t="n">
        <v>0.7402777777777778</v>
      </c>
      <c r="T37" s="15" t="n">
        <v>0.7416666666666667</v>
      </c>
      <c r="U37" s="15" t="n">
        <v>0.7430555555555556</v>
      </c>
      <c r="V37" s="15" t="n">
        <v>0.7375</v>
      </c>
      <c r="W37" s="15" t="n">
        <v>0.7375</v>
      </c>
      <c r="X37" s="15" t="n">
        <v>0.7423611111111111</v>
      </c>
      <c r="Y37" s="15" t="n">
        <v>0.7381944444444445</v>
      </c>
      <c r="Z37" s="15" t="n">
        <v>0.7423611111111111</v>
      </c>
      <c r="AA37" s="15" t="n">
        <v>0.74375</v>
      </c>
      <c r="AB37" s="15" t="n">
        <v>0.7451388888888889</v>
      </c>
      <c r="AC37" s="15" t="n">
        <v>0.7458333333333333</v>
      </c>
      <c r="AD37" s="15" t="n">
        <v>0.7465277777777778</v>
      </c>
      <c r="AE37" s="15" t="n">
        <v>0.7472222222222222</v>
      </c>
      <c r="AF37" s="15" t="n">
        <v>0.7458333333333333</v>
      </c>
      <c r="AG37" s="15" t="n">
        <v>0.7479166666666667</v>
      </c>
      <c r="AH37" s="15" t="n">
        <v>0.7493055555555556</v>
      </c>
      <c r="AI37" s="15" t="n">
        <v>0.7527777777777778</v>
      </c>
      <c r="AJ37" s="15" t="n">
        <v>0.7513888888888889</v>
      </c>
      <c r="AK37" s="15" t="n">
        <v>0.7555555555555555</v>
      </c>
      <c r="AL37" s="15" t="n">
        <v>0.7583333333333333</v>
      </c>
      <c r="AM37" s="15" t="n">
        <v>0.75</v>
      </c>
      <c r="AN37" s="15" t="n">
        <v>0.7506944444444444</v>
      </c>
      <c r="AO37" s="15" t="n">
        <v>0.7548611111111111</v>
      </c>
      <c r="AP37" s="15" t="n">
        <v>0.7534722222222222</v>
      </c>
      <c r="AQ37" s="15" t="n">
        <v>0.7618055555555555</v>
      </c>
      <c r="AR37" s="15" t="n">
        <v>0.7625</v>
      </c>
      <c r="AS37" s="15" t="n">
        <v>0.7638888888888888</v>
      </c>
      <c r="AT37" s="15" t="n">
        <v>0.7618055555555555</v>
      </c>
      <c r="AU37" s="15" t="n">
        <v>0.7590277777777777</v>
      </c>
      <c r="AV37" s="15" t="n">
        <v>0.7604166666666666</v>
      </c>
      <c r="AW37" s="15" t="n">
        <v>0.7631944444444444</v>
      </c>
      <c r="AX37" s="15" t="n">
        <v>0.7763888888888889</v>
      </c>
    </row>
    <row r="38">
      <c r="A38" s="14" t="n">
        <v>46057</v>
      </c>
      <c r="B38" s="15" t="n">
        <v>0.7222222222222222</v>
      </c>
      <c r="C38" s="15" t="n">
        <v>0.7104166666666667</v>
      </c>
      <c r="D38" s="15" t="n">
        <v>0.7263888888888889</v>
      </c>
      <c r="E38" s="15" t="n">
        <v>0.7263888888888889</v>
      </c>
      <c r="F38" s="15" t="n">
        <v>0.7291666666666666</v>
      </c>
      <c r="G38" s="15" t="n">
        <v>0.7298611111111111</v>
      </c>
      <c r="H38" s="15" t="n">
        <v>0.7305555555555555</v>
      </c>
      <c r="I38" s="15" t="n">
        <v>0.7305555555555555</v>
      </c>
      <c r="J38" s="15" t="n">
        <v>0.7319444444444444</v>
      </c>
      <c r="K38" s="15" t="n">
        <v>0.7333333333333333</v>
      </c>
      <c r="L38" s="15" t="n">
        <v>0.7361111111111112</v>
      </c>
      <c r="M38" s="15" t="n">
        <v>0.7347222222222223</v>
      </c>
      <c r="N38" s="15" t="n">
        <v>0.7333333333333333</v>
      </c>
      <c r="O38" s="15" t="n">
        <v>0.7347222222222223</v>
      </c>
      <c r="P38" s="15" t="n">
        <v>0.7354166666666667</v>
      </c>
      <c r="Q38" s="15" t="n">
        <v>0.7354166666666667</v>
      </c>
      <c r="R38" s="15" t="n">
        <v>0.7347222222222223</v>
      </c>
      <c r="S38" s="15" t="n">
        <v>0.7409722222222223</v>
      </c>
      <c r="T38" s="15" t="n">
        <v>0.7423611111111111</v>
      </c>
      <c r="U38" s="15" t="n">
        <v>0.74375</v>
      </c>
      <c r="V38" s="15" t="n">
        <v>0.7381944444444445</v>
      </c>
      <c r="W38" s="15" t="n">
        <v>0.7381944444444445</v>
      </c>
      <c r="X38" s="15" t="n">
        <v>0.7430555555555556</v>
      </c>
      <c r="Y38" s="15" t="n">
        <v>0.7388888888888889</v>
      </c>
      <c r="Z38" s="15" t="n">
        <v>0.7430555555555556</v>
      </c>
      <c r="AA38" s="15" t="n">
        <v>0.7444444444444445</v>
      </c>
      <c r="AB38" s="15" t="n">
        <v>0.7458333333333333</v>
      </c>
      <c r="AC38" s="15" t="n">
        <v>0.7465277777777778</v>
      </c>
      <c r="AD38" s="15" t="n">
        <v>0.7472222222222222</v>
      </c>
      <c r="AE38" s="15" t="n">
        <v>0.7479166666666667</v>
      </c>
      <c r="AF38" s="15" t="n">
        <v>0.7465277777777778</v>
      </c>
      <c r="AG38" s="15" t="n">
        <v>0.7486111111111111</v>
      </c>
      <c r="AH38" s="15" t="n">
        <v>0.75</v>
      </c>
      <c r="AI38" s="15" t="n">
        <v>0.7534722222222222</v>
      </c>
      <c r="AJ38" s="15" t="n">
        <v>0.7513888888888889</v>
      </c>
      <c r="AK38" s="15" t="n">
        <v>0.75625</v>
      </c>
      <c r="AL38" s="15" t="n">
        <v>0.7590277777777777</v>
      </c>
      <c r="AM38" s="15" t="n">
        <v>0.7506944444444444</v>
      </c>
      <c r="AN38" s="15" t="n">
        <v>0.7513888888888889</v>
      </c>
      <c r="AO38" s="15" t="n">
        <v>0.7555555555555555</v>
      </c>
      <c r="AP38" s="15" t="n">
        <v>0.7541666666666667</v>
      </c>
      <c r="AQ38" s="15" t="n">
        <v>0.7625</v>
      </c>
      <c r="AR38" s="15" t="n">
        <v>0.7631944444444444</v>
      </c>
      <c r="AS38" s="15" t="n">
        <v>0.7645833333333333</v>
      </c>
      <c r="AT38" s="15" t="n">
        <v>0.7625</v>
      </c>
      <c r="AU38" s="15" t="n">
        <v>0.7597222222222222</v>
      </c>
      <c r="AV38" s="15" t="n">
        <v>0.7611111111111111</v>
      </c>
      <c r="AW38" s="15" t="n">
        <v>0.7638888888888888</v>
      </c>
      <c r="AX38" s="15" t="n">
        <v>0.7763888888888889</v>
      </c>
    </row>
    <row r="39">
      <c r="A39" s="14" t="n">
        <v>46058</v>
      </c>
      <c r="B39" s="15" t="n">
        <v>0.7236111111111111</v>
      </c>
      <c r="C39" s="15" t="n">
        <v>0.7111111111111111</v>
      </c>
      <c r="D39" s="15" t="n">
        <v>0.7277777777777777</v>
      </c>
      <c r="E39" s="15" t="n">
        <v>0.7277777777777777</v>
      </c>
      <c r="F39" s="15" t="n">
        <v>0.7298611111111111</v>
      </c>
      <c r="G39" s="15" t="n">
        <v>0.7305555555555555</v>
      </c>
      <c r="H39" s="15" t="n">
        <v>0.73125</v>
      </c>
      <c r="I39" s="15" t="n">
        <v>0.73125</v>
      </c>
      <c r="J39" s="15" t="n">
        <v>0.7326388888888888</v>
      </c>
      <c r="K39" s="15" t="n">
        <v>0.7340277777777777</v>
      </c>
      <c r="L39" s="15" t="n">
        <v>0.7368055555555556</v>
      </c>
      <c r="M39" s="15" t="n">
        <v>0.7354166666666667</v>
      </c>
      <c r="N39" s="15" t="n">
        <v>0.7340277777777777</v>
      </c>
      <c r="O39" s="15" t="n">
        <v>0.7354166666666667</v>
      </c>
      <c r="P39" s="15" t="n">
        <v>0.7361111111111112</v>
      </c>
      <c r="Q39" s="15" t="n">
        <v>0.7354166666666667</v>
      </c>
      <c r="R39" s="15" t="n">
        <v>0.7354166666666667</v>
      </c>
      <c r="S39" s="15" t="n">
        <v>0.7416666666666667</v>
      </c>
      <c r="T39" s="15" t="n">
        <v>0.7430555555555556</v>
      </c>
      <c r="U39" s="15" t="n">
        <v>0.7444444444444445</v>
      </c>
      <c r="V39" s="15" t="n">
        <v>0.7388888888888889</v>
      </c>
      <c r="W39" s="15" t="n">
        <v>0.7388888888888889</v>
      </c>
      <c r="X39" s="15" t="n">
        <v>0.74375</v>
      </c>
      <c r="Y39" s="15" t="n">
        <v>0.7395833333333334</v>
      </c>
      <c r="Z39" s="15" t="n">
        <v>0.74375</v>
      </c>
      <c r="AA39" s="15" t="n">
        <v>0.7451388888888889</v>
      </c>
      <c r="AB39" s="15" t="n">
        <v>0.7465277777777778</v>
      </c>
      <c r="AC39" s="15" t="n">
        <v>0.7472222222222222</v>
      </c>
      <c r="AD39" s="15" t="n">
        <v>0.7479166666666667</v>
      </c>
      <c r="AE39" s="15" t="n">
        <v>0.7486111111111111</v>
      </c>
      <c r="AF39" s="15" t="n">
        <v>0.7472222222222222</v>
      </c>
      <c r="AG39" s="15" t="n">
        <v>0.7493055555555556</v>
      </c>
      <c r="AH39" s="15" t="n">
        <v>0.7506944444444444</v>
      </c>
      <c r="AI39" s="15" t="n">
        <v>0.7541666666666667</v>
      </c>
      <c r="AJ39" s="15" t="n">
        <v>0.7520833333333333</v>
      </c>
      <c r="AK39" s="15" t="n">
        <v>0.7569444444444444</v>
      </c>
      <c r="AL39" s="15" t="n">
        <v>0.7597222222222222</v>
      </c>
      <c r="AM39" s="15" t="n">
        <v>0.7513888888888889</v>
      </c>
      <c r="AN39" s="15" t="n">
        <v>0.7520833333333333</v>
      </c>
      <c r="AO39" s="15" t="n">
        <v>0.75625</v>
      </c>
      <c r="AP39" s="15" t="n">
        <v>0.7541666666666667</v>
      </c>
      <c r="AQ39" s="15" t="n">
        <v>0.7631944444444444</v>
      </c>
      <c r="AR39" s="15" t="n">
        <v>0.7638888888888888</v>
      </c>
      <c r="AS39" s="15" t="n">
        <v>0.7652777777777777</v>
      </c>
      <c r="AT39" s="15" t="n">
        <v>0.7631944444444444</v>
      </c>
      <c r="AU39" s="15" t="n">
        <v>0.7604166666666666</v>
      </c>
      <c r="AV39" s="15" t="n">
        <v>0.7618055555555555</v>
      </c>
      <c r="AW39" s="15" t="n">
        <v>0.7645833333333333</v>
      </c>
      <c r="AX39" s="15" t="n">
        <v>0.7770833333333333</v>
      </c>
    </row>
    <row r="40">
      <c r="A40" s="14" t="n">
        <v>46059</v>
      </c>
      <c r="B40" s="15" t="n">
        <v>0.7243055555555555</v>
      </c>
      <c r="C40" s="15" t="n">
        <v>0.7125</v>
      </c>
      <c r="D40" s="15" t="n">
        <v>0.7284722222222222</v>
      </c>
      <c r="E40" s="15" t="n">
        <v>0.7284722222222222</v>
      </c>
      <c r="F40" s="15" t="n">
        <v>0.7305555555555555</v>
      </c>
      <c r="G40" s="15" t="n">
        <v>0.73125</v>
      </c>
      <c r="H40" s="15" t="n">
        <v>0.7319444444444444</v>
      </c>
      <c r="I40" s="15" t="n">
        <v>0.7319444444444444</v>
      </c>
      <c r="J40" s="15" t="n">
        <v>0.7333333333333333</v>
      </c>
      <c r="K40" s="15" t="n">
        <v>0.7347222222222223</v>
      </c>
      <c r="L40" s="15" t="n">
        <v>0.7375</v>
      </c>
      <c r="M40" s="15" t="n">
        <v>0.7361111111111112</v>
      </c>
      <c r="N40" s="15" t="n">
        <v>0.7347222222222223</v>
      </c>
      <c r="O40" s="15" t="n">
        <v>0.7361111111111112</v>
      </c>
      <c r="P40" s="15" t="n">
        <v>0.7368055555555556</v>
      </c>
      <c r="Q40" s="15" t="n">
        <v>0.7361111111111112</v>
      </c>
      <c r="R40" s="15" t="n">
        <v>0.7361111111111112</v>
      </c>
      <c r="S40" s="15" t="n">
        <v>0.7423611111111111</v>
      </c>
      <c r="T40" s="15" t="n">
        <v>0.74375</v>
      </c>
      <c r="U40" s="15" t="n">
        <v>0.7451388888888889</v>
      </c>
      <c r="V40" s="15" t="n">
        <v>0.7395833333333334</v>
      </c>
      <c r="W40" s="15" t="n">
        <v>0.7395833333333334</v>
      </c>
      <c r="X40" s="15" t="n">
        <v>0.7444444444444445</v>
      </c>
      <c r="Y40" s="15" t="n">
        <v>0.7402777777777778</v>
      </c>
      <c r="Z40" s="15" t="n">
        <v>0.7444444444444445</v>
      </c>
      <c r="AA40" s="15" t="n">
        <v>0.7458333333333333</v>
      </c>
      <c r="AB40" s="15" t="n">
        <v>0.7472222222222222</v>
      </c>
      <c r="AC40" s="15" t="n">
        <v>0.7479166666666667</v>
      </c>
      <c r="AD40" s="15" t="n">
        <v>0.7486111111111111</v>
      </c>
      <c r="AE40" s="15" t="n">
        <v>0.7493055555555556</v>
      </c>
      <c r="AF40" s="15" t="n">
        <v>0.7479166666666667</v>
      </c>
      <c r="AG40" s="15" t="n">
        <v>0.75</v>
      </c>
      <c r="AH40" s="15" t="n">
        <v>0.7513888888888889</v>
      </c>
      <c r="AI40" s="15" t="n">
        <v>0.7548611111111111</v>
      </c>
      <c r="AJ40" s="15" t="n">
        <v>0.7527777777777778</v>
      </c>
      <c r="AK40" s="15" t="n">
        <v>0.7576388888888889</v>
      </c>
      <c r="AL40" s="15" t="n">
        <v>0.7604166666666666</v>
      </c>
      <c r="AM40" s="15" t="n">
        <v>0.7520833333333333</v>
      </c>
      <c r="AN40" s="15" t="n">
        <v>0.7527777777777778</v>
      </c>
      <c r="AO40" s="15" t="n">
        <v>0.7569444444444444</v>
      </c>
      <c r="AP40" s="15" t="n">
        <v>0.7548611111111111</v>
      </c>
      <c r="AQ40" s="15" t="n">
        <v>0.7638888888888888</v>
      </c>
      <c r="AR40" s="15" t="n">
        <v>0.7645833333333333</v>
      </c>
      <c r="AS40" s="15" t="n">
        <v>0.7659722222222223</v>
      </c>
      <c r="AT40" s="15" t="n">
        <v>0.7638888888888888</v>
      </c>
      <c r="AU40" s="15" t="n">
        <v>0.7604166666666666</v>
      </c>
      <c r="AV40" s="15" t="n">
        <v>0.7625</v>
      </c>
      <c r="AW40" s="15" t="n">
        <v>0.7652777777777777</v>
      </c>
      <c r="AX40" s="15" t="n">
        <v>0.7777777777777778</v>
      </c>
    </row>
    <row r="41">
      <c r="A41" s="14" t="n">
        <v>46060</v>
      </c>
      <c r="B41" s="15" t="n">
        <v>0.725</v>
      </c>
      <c r="C41" s="15" t="n">
        <v>0.7131944444444445</v>
      </c>
      <c r="D41" s="15" t="n">
        <v>0.7291666666666666</v>
      </c>
      <c r="E41" s="15" t="n">
        <v>0.7291666666666666</v>
      </c>
      <c r="F41" s="15" t="n">
        <v>0.73125</v>
      </c>
      <c r="G41" s="15" t="n">
        <v>0.7319444444444444</v>
      </c>
      <c r="H41" s="15" t="n">
        <v>0.7326388888888888</v>
      </c>
      <c r="I41" s="15" t="n">
        <v>0.7326388888888888</v>
      </c>
      <c r="J41" s="15" t="n">
        <v>0.7340277777777777</v>
      </c>
      <c r="K41" s="15" t="n">
        <v>0.7354166666666667</v>
      </c>
      <c r="L41" s="15" t="n">
        <v>0.7381944444444445</v>
      </c>
      <c r="M41" s="15" t="n">
        <v>0.7368055555555556</v>
      </c>
      <c r="N41" s="15" t="n">
        <v>0.7354166666666667</v>
      </c>
      <c r="O41" s="15" t="n">
        <v>0.7368055555555556</v>
      </c>
      <c r="P41" s="15" t="n">
        <v>0.7368055555555556</v>
      </c>
      <c r="Q41" s="15" t="n">
        <v>0.7368055555555556</v>
      </c>
      <c r="R41" s="15" t="n">
        <v>0.7368055555555556</v>
      </c>
      <c r="S41" s="15" t="n">
        <v>0.7430555555555556</v>
      </c>
      <c r="T41" s="15" t="n">
        <v>0.7444444444444445</v>
      </c>
      <c r="U41" s="15" t="n">
        <v>0.7458333333333333</v>
      </c>
      <c r="V41" s="15" t="n">
        <v>0.7395833333333334</v>
      </c>
      <c r="W41" s="15" t="n">
        <v>0.7402777777777778</v>
      </c>
      <c r="X41" s="15" t="n">
        <v>0.7451388888888889</v>
      </c>
      <c r="Y41" s="15" t="n">
        <v>0.7409722222222223</v>
      </c>
      <c r="Z41" s="15" t="n">
        <v>0.7451388888888889</v>
      </c>
      <c r="AA41" s="15" t="n">
        <v>0.7465277777777778</v>
      </c>
      <c r="AB41" s="15" t="n">
        <v>0.7479166666666667</v>
      </c>
      <c r="AC41" s="15" t="n">
        <v>0.7486111111111111</v>
      </c>
      <c r="AD41" s="15" t="n">
        <v>0.7493055555555556</v>
      </c>
      <c r="AE41" s="15" t="n">
        <v>0.75</v>
      </c>
      <c r="AF41" s="15" t="n">
        <v>0.7486111111111111</v>
      </c>
      <c r="AG41" s="15" t="n">
        <v>0.7506944444444444</v>
      </c>
      <c r="AH41" s="15" t="n">
        <v>0.7520833333333333</v>
      </c>
      <c r="AI41" s="15" t="n">
        <v>0.7555555555555555</v>
      </c>
      <c r="AJ41" s="15" t="n">
        <v>0.7534722222222222</v>
      </c>
      <c r="AK41" s="15" t="n">
        <v>0.7583333333333333</v>
      </c>
      <c r="AL41" s="15" t="n">
        <v>0.7611111111111111</v>
      </c>
      <c r="AM41" s="15" t="n">
        <v>0.7527777777777778</v>
      </c>
      <c r="AN41" s="15" t="n">
        <v>0.7534722222222222</v>
      </c>
      <c r="AO41" s="15" t="n">
        <v>0.7576388888888889</v>
      </c>
      <c r="AP41" s="15" t="n">
        <v>0.7555555555555555</v>
      </c>
      <c r="AQ41" s="15" t="n">
        <v>0.7645833333333333</v>
      </c>
      <c r="AR41" s="15" t="n">
        <v>0.7652777777777777</v>
      </c>
      <c r="AS41" s="15" t="n">
        <v>0.7666666666666667</v>
      </c>
      <c r="AT41" s="15" t="n">
        <v>0.7638888888888888</v>
      </c>
      <c r="AU41" s="15" t="n">
        <v>0.7611111111111111</v>
      </c>
      <c r="AV41" s="15" t="n">
        <v>0.7631944444444444</v>
      </c>
      <c r="AW41" s="15" t="n">
        <v>0.7659722222222223</v>
      </c>
      <c r="AX41" s="15" t="n">
        <v>0.7777777777777778</v>
      </c>
    </row>
    <row r="42">
      <c r="A42" s="14" t="n">
        <v>46061</v>
      </c>
      <c r="B42" s="15" t="n">
        <v>0.7256944444444444</v>
      </c>
      <c r="C42" s="15" t="n">
        <v>0.7138888888888889</v>
      </c>
      <c r="D42" s="15" t="n">
        <v>0.7298611111111111</v>
      </c>
      <c r="E42" s="15" t="n">
        <v>0.7298611111111111</v>
      </c>
      <c r="F42" s="15" t="n">
        <v>0.7319444444444444</v>
      </c>
      <c r="G42" s="15" t="n">
        <v>0.7326388888888888</v>
      </c>
      <c r="H42" s="15" t="n">
        <v>0.7333333333333333</v>
      </c>
      <c r="I42" s="15" t="n">
        <v>0.7333333333333333</v>
      </c>
      <c r="J42" s="15" t="n">
        <v>0.7347222222222223</v>
      </c>
      <c r="K42" s="15" t="n">
        <v>0.7361111111111112</v>
      </c>
      <c r="L42" s="15" t="n">
        <v>0.7388888888888889</v>
      </c>
      <c r="M42" s="15" t="n">
        <v>0.7375</v>
      </c>
      <c r="N42" s="15" t="n">
        <v>0.7361111111111112</v>
      </c>
      <c r="O42" s="15" t="n">
        <v>0.7375</v>
      </c>
      <c r="P42" s="15" t="n">
        <v>0.7375</v>
      </c>
      <c r="Q42" s="15" t="n">
        <v>0.7375</v>
      </c>
      <c r="R42" s="15" t="n">
        <v>0.7375</v>
      </c>
      <c r="S42" s="15" t="n">
        <v>0.74375</v>
      </c>
      <c r="T42" s="15" t="n">
        <v>0.7451388888888889</v>
      </c>
      <c r="U42" s="15" t="n">
        <v>0.7465277777777778</v>
      </c>
      <c r="V42" s="15" t="n">
        <v>0.7402777777777778</v>
      </c>
      <c r="W42" s="15" t="n">
        <v>0.7409722222222223</v>
      </c>
      <c r="X42" s="15" t="n">
        <v>0.7458333333333333</v>
      </c>
      <c r="Y42" s="15" t="n">
        <v>0.7416666666666667</v>
      </c>
      <c r="Z42" s="15" t="n">
        <v>0.7458333333333333</v>
      </c>
      <c r="AA42" s="15" t="n">
        <v>0.7472222222222222</v>
      </c>
      <c r="AB42" s="15" t="n">
        <v>0.7486111111111111</v>
      </c>
      <c r="AC42" s="15" t="n">
        <v>0.7493055555555556</v>
      </c>
      <c r="AD42" s="15" t="n">
        <v>0.75</v>
      </c>
      <c r="AE42" s="15" t="n">
        <v>0.7506944444444444</v>
      </c>
      <c r="AF42" s="15" t="n">
        <v>0.7493055555555556</v>
      </c>
      <c r="AG42" s="15" t="n">
        <v>0.7513888888888889</v>
      </c>
      <c r="AH42" s="15" t="n">
        <v>0.7527777777777778</v>
      </c>
      <c r="AI42" s="15" t="n">
        <v>0.75625</v>
      </c>
      <c r="AJ42" s="15" t="n">
        <v>0.7541666666666667</v>
      </c>
      <c r="AK42" s="15" t="n">
        <v>0.7590277777777777</v>
      </c>
      <c r="AL42" s="15" t="n">
        <v>0.7618055555555555</v>
      </c>
      <c r="AM42" s="15" t="n">
        <v>0.7527777777777778</v>
      </c>
      <c r="AN42" s="15" t="n">
        <v>0.7541666666666667</v>
      </c>
      <c r="AO42" s="15" t="n">
        <v>0.7583333333333333</v>
      </c>
      <c r="AP42" s="15" t="n">
        <v>0.75625</v>
      </c>
      <c r="AQ42" s="15" t="n">
        <v>0.7652777777777777</v>
      </c>
      <c r="AR42" s="15" t="n">
        <v>0.7652777777777777</v>
      </c>
      <c r="AS42" s="15" t="n">
        <v>0.7673611111111112</v>
      </c>
      <c r="AT42" s="15" t="n">
        <v>0.7645833333333333</v>
      </c>
      <c r="AU42" s="15" t="n">
        <v>0.7618055555555555</v>
      </c>
      <c r="AV42" s="15" t="n">
        <v>0.7638888888888888</v>
      </c>
      <c r="AW42" s="15" t="n">
        <v>0.7659722222222223</v>
      </c>
      <c r="AX42" s="15" t="n">
        <v>0.7784722222222222</v>
      </c>
    </row>
    <row r="43">
      <c r="A43" s="14" t="n">
        <v>46062</v>
      </c>
      <c r="B43" s="15" t="n">
        <v>0.7270833333333333</v>
      </c>
      <c r="C43" s="15" t="n">
        <v>0.7145833333333333</v>
      </c>
      <c r="D43" s="15" t="n">
        <v>0.7305555555555555</v>
      </c>
      <c r="E43" s="15" t="n">
        <v>0.7305555555555555</v>
      </c>
      <c r="F43" s="15" t="n">
        <v>0.7326388888888888</v>
      </c>
      <c r="G43" s="15" t="n">
        <v>0.7333333333333333</v>
      </c>
      <c r="H43" s="15" t="n">
        <v>0.7340277777777777</v>
      </c>
      <c r="I43" s="15" t="n">
        <v>0.7340277777777777</v>
      </c>
      <c r="J43" s="15" t="n">
        <v>0.7354166666666667</v>
      </c>
      <c r="K43" s="15" t="n">
        <v>0.7368055555555556</v>
      </c>
      <c r="L43" s="15" t="n">
        <v>0.7395833333333334</v>
      </c>
      <c r="M43" s="15" t="n">
        <v>0.7381944444444445</v>
      </c>
      <c r="N43" s="15" t="n">
        <v>0.7368055555555556</v>
      </c>
      <c r="O43" s="15" t="n">
        <v>0.7381944444444445</v>
      </c>
      <c r="P43" s="15" t="n">
        <v>0.7381944444444445</v>
      </c>
      <c r="Q43" s="15" t="n">
        <v>0.7381944444444445</v>
      </c>
      <c r="R43" s="15" t="n">
        <v>0.7381944444444445</v>
      </c>
      <c r="S43" s="15" t="n">
        <v>0.7444444444444445</v>
      </c>
      <c r="T43" s="15" t="n">
        <v>0.7458333333333333</v>
      </c>
      <c r="U43" s="15" t="n">
        <v>0.7472222222222222</v>
      </c>
      <c r="V43" s="15" t="n">
        <v>0.7409722222222223</v>
      </c>
      <c r="W43" s="15" t="n">
        <v>0.7416666666666667</v>
      </c>
      <c r="X43" s="15" t="n">
        <v>0.7465277777777778</v>
      </c>
      <c r="Y43" s="15" t="n">
        <v>0.7423611111111111</v>
      </c>
      <c r="Z43" s="15" t="n">
        <v>0.7465277777777778</v>
      </c>
      <c r="AA43" s="15" t="n">
        <v>0.7479166666666667</v>
      </c>
      <c r="AB43" s="15" t="n">
        <v>0.7493055555555556</v>
      </c>
      <c r="AC43" s="15" t="n">
        <v>0.7493055555555556</v>
      </c>
      <c r="AD43" s="15" t="n">
        <v>0.7506944444444444</v>
      </c>
      <c r="AE43" s="15" t="n">
        <v>0.7513888888888889</v>
      </c>
      <c r="AF43" s="15" t="n">
        <v>0.75</v>
      </c>
      <c r="AG43" s="15" t="n">
        <v>0.7520833333333333</v>
      </c>
      <c r="AH43" s="15" t="n">
        <v>0.7534722222222222</v>
      </c>
      <c r="AI43" s="15" t="n">
        <v>0.7569444444444444</v>
      </c>
      <c r="AJ43" s="15" t="n">
        <v>0.7548611111111111</v>
      </c>
      <c r="AK43" s="15" t="n">
        <v>0.7590277777777777</v>
      </c>
      <c r="AL43" s="15" t="n">
        <v>0.7625</v>
      </c>
      <c r="AM43" s="15" t="n">
        <v>0.7534722222222222</v>
      </c>
      <c r="AN43" s="15" t="n">
        <v>0.7548611111111111</v>
      </c>
      <c r="AO43" s="15" t="n">
        <v>0.7590277777777777</v>
      </c>
      <c r="AP43" s="15" t="n">
        <v>0.7569444444444444</v>
      </c>
      <c r="AQ43" s="15" t="n">
        <v>0.7659722222222223</v>
      </c>
      <c r="AR43" s="15" t="n">
        <v>0.7659722222222223</v>
      </c>
      <c r="AS43" s="15" t="n">
        <v>0.7680555555555556</v>
      </c>
      <c r="AT43" s="15" t="n">
        <v>0.7652777777777777</v>
      </c>
      <c r="AU43" s="15" t="n">
        <v>0.7625</v>
      </c>
      <c r="AV43" s="15" t="n">
        <v>0.7638888888888888</v>
      </c>
      <c r="AW43" s="15" t="n">
        <v>0.7666666666666667</v>
      </c>
      <c r="AX43" s="15" t="n">
        <v>0.7791666666666667</v>
      </c>
    </row>
    <row r="44">
      <c r="A44" s="14" t="n">
        <v>46063</v>
      </c>
      <c r="B44" s="15" t="n">
        <v>0.7277777777777777</v>
      </c>
      <c r="C44" s="15" t="n">
        <v>0.7159722222222222</v>
      </c>
      <c r="D44" s="15" t="n">
        <v>0.73125</v>
      </c>
      <c r="E44" s="15" t="n">
        <v>0.73125</v>
      </c>
      <c r="F44" s="15" t="n">
        <v>0.7333333333333333</v>
      </c>
      <c r="G44" s="15" t="n">
        <v>0.7340277777777777</v>
      </c>
      <c r="H44" s="15" t="n">
        <v>0.7347222222222223</v>
      </c>
      <c r="I44" s="15" t="n">
        <v>0.7347222222222223</v>
      </c>
      <c r="J44" s="15" t="n">
        <v>0.7361111111111112</v>
      </c>
      <c r="K44" s="15" t="n">
        <v>0.7375</v>
      </c>
      <c r="L44" s="15" t="n">
        <v>0.7402777777777778</v>
      </c>
      <c r="M44" s="15" t="n">
        <v>0.7388888888888889</v>
      </c>
      <c r="N44" s="15" t="n">
        <v>0.7375</v>
      </c>
      <c r="O44" s="15" t="n">
        <v>0.7388888888888889</v>
      </c>
      <c r="P44" s="15" t="n">
        <v>0.7381944444444445</v>
      </c>
      <c r="Q44" s="15" t="n">
        <v>0.7388888888888889</v>
      </c>
      <c r="R44" s="15" t="n">
        <v>0.7388888888888889</v>
      </c>
      <c r="S44" s="15" t="n">
        <v>0.7451388888888889</v>
      </c>
      <c r="T44" s="15" t="n">
        <v>0.7465277777777778</v>
      </c>
      <c r="U44" s="15" t="n">
        <v>0.7479166666666667</v>
      </c>
      <c r="V44" s="15" t="n">
        <v>0.7416666666666667</v>
      </c>
      <c r="W44" s="15" t="n">
        <v>0.7423611111111111</v>
      </c>
      <c r="X44" s="15" t="n">
        <v>0.7472222222222222</v>
      </c>
      <c r="Y44" s="15" t="n">
        <v>0.7430555555555556</v>
      </c>
      <c r="Z44" s="15" t="n">
        <v>0.7472222222222222</v>
      </c>
      <c r="AA44" s="15" t="n">
        <v>0.7486111111111111</v>
      </c>
      <c r="AB44" s="15" t="n">
        <v>0.75</v>
      </c>
      <c r="AC44" s="15" t="n">
        <v>0.75</v>
      </c>
      <c r="AD44" s="15" t="n">
        <v>0.7513888888888889</v>
      </c>
      <c r="AE44" s="15" t="n">
        <v>0.7520833333333333</v>
      </c>
      <c r="AF44" s="15" t="n">
        <v>0.75</v>
      </c>
      <c r="AG44" s="15" t="n">
        <v>0.7527777777777778</v>
      </c>
      <c r="AH44" s="15" t="n">
        <v>0.7541666666666667</v>
      </c>
      <c r="AI44" s="15" t="n">
        <v>0.7576388888888889</v>
      </c>
      <c r="AJ44" s="15" t="n">
        <v>0.7555555555555555</v>
      </c>
      <c r="AK44" s="15" t="n">
        <v>0.7597222222222222</v>
      </c>
      <c r="AL44" s="15" t="n">
        <v>0.7631944444444444</v>
      </c>
      <c r="AM44" s="15" t="n">
        <v>0.7541666666666667</v>
      </c>
      <c r="AN44" s="15" t="n">
        <v>0.7555555555555555</v>
      </c>
      <c r="AO44" s="15" t="n">
        <v>0.7597222222222222</v>
      </c>
      <c r="AP44" s="15" t="n">
        <v>0.7576388888888889</v>
      </c>
      <c r="AQ44" s="15" t="n">
        <v>0.7659722222222223</v>
      </c>
      <c r="AR44" s="15" t="n">
        <v>0.7666666666666667</v>
      </c>
      <c r="AS44" s="15" t="n">
        <v>0.76875</v>
      </c>
      <c r="AT44" s="15" t="n">
        <v>0.7659722222222223</v>
      </c>
      <c r="AU44" s="15" t="n">
        <v>0.7631944444444444</v>
      </c>
      <c r="AV44" s="15" t="n">
        <v>0.7645833333333333</v>
      </c>
      <c r="AW44" s="15" t="n">
        <v>0.7673611111111112</v>
      </c>
      <c r="AX44" s="15" t="n">
        <v>0.7791666666666667</v>
      </c>
    </row>
    <row r="45">
      <c r="A45" s="14" t="n">
        <v>46064</v>
      </c>
      <c r="B45" s="15" t="n">
        <v>0.7284722222222222</v>
      </c>
      <c r="C45" s="15" t="n">
        <v>0.7166666666666667</v>
      </c>
      <c r="D45" s="15" t="n">
        <v>0.7326388888888888</v>
      </c>
      <c r="E45" s="15" t="n">
        <v>0.7319444444444444</v>
      </c>
      <c r="F45" s="15" t="n">
        <v>0.7340277777777777</v>
      </c>
      <c r="G45" s="15" t="n">
        <v>0.7347222222222223</v>
      </c>
      <c r="H45" s="15" t="n">
        <v>0.7354166666666667</v>
      </c>
      <c r="I45" s="15" t="n">
        <v>0.7354166666666667</v>
      </c>
      <c r="J45" s="15" t="n">
        <v>0.7368055555555556</v>
      </c>
      <c r="K45" s="15" t="n">
        <v>0.7381944444444445</v>
      </c>
      <c r="L45" s="15" t="n">
        <v>0.7409722222222223</v>
      </c>
      <c r="M45" s="15" t="n">
        <v>0.7395833333333334</v>
      </c>
      <c r="N45" s="15" t="n">
        <v>0.7381944444444445</v>
      </c>
      <c r="O45" s="15" t="n">
        <v>0.7395833333333334</v>
      </c>
      <c r="P45" s="15" t="n">
        <v>0.7388888888888889</v>
      </c>
      <c r="Q45" s="15" t="n">
        <v>0.7395833333333334</v>
      </c>
      <c r="R45" s="15" t="n">
        <v>0.7395833333333334</v>
      </c>
      <c r="S45" s="15" t="n">
        <v>0.7458333333333333</v>
      </c>
      <c r="T45" s="15" t="n">
        <v>0.7472222222222222</v>
      </c>
      <c r="U45" s="15" t="n">
        <v>0.7486111111111111</v>
      </c>
      <c r="V45" s="15" t="n">
        <v>0.7423611111111111</v>
      </c>
      <c r="W45" s="15" t="n">
        <v>0.7430555555555556</v>
      </c>
      <c r="X45" s="15" t="n">
        <v>0.7479166666666667</v>
      </c>
      <c r="Y45" s="15" t="n">
        <v>0.74375</v>
      </c>
      <c r="Z45" s="15" t="n">
        <v>0.7479166666666667</v>
      </c>
      <c r="AA45" s="15" t="n">
        <v>0.7493055555555556</v>
      </c>
      <c r="AB45" s="15" t="n">
        <v>0.7506944444444444</v>
      </c>
      <c r="AC45" s="15" t="n">
        <v>0.7506944444444444</v>
      </c>
      <c r="AD45" s="15" t="n">
        <v>0.7520833333333333</v>
      </c>
      <c r="AE45" s="15" t="n">
        <v>0.7527777777777778</v>
      </c>
      <c r="AF45" s="15" t="n">
        <v>0.7506944444444444</v>
      </c>
      <c r="AG45" s="15" t="n">
        <v>0.7534722222222222</v>
      </c>
      <c r="AH45" s="15" t="n">
        <v>0.7548611111111111</v>
      </c>
      <c r="AI45" s="15" t="n">
        <v>0.7583333333333333</v>
      </c>
      <c r="AJ45" s="15" t="n">
        <v>0.75625</v>
      </c>
      <c r="AK45" s="15" t="n">
        <v>0.7604166666666666</v>
      </c>
      <c r="AL45" s="15" t="n">
        <v>0.7631944444444444</v>
      </c>
      <c r="AM45" s="15" t="n">
        <v>0.7548611111111111</v>
      </c>
      <c r="AN45" s="15" t="n">
        <v>0.75625</v>
      </c>
      <c r="AO45" s="15" t="n">
        <v>0.7604166666666666</v>
      </c>
      <c r="AP45" s="15" t="n">
        <v>0.7583333333333333</v>
      </c>
      <c r="AQ45" s="15" t="n">
        <v>0.7666666666666667</v>
      </c>
      <c r="AR45" s="15" t="n">
        <v>0.7673611111111112</v>
      </c>
      <c r="AS45" s="15" t="n">
        <v>0.76875</v>
      </c>
      <c r="AT45" s="15" t="n">
        <v>0.7666666666666667</v>
      </c>
      <c r="AU45" s="15" t="n">
        <v>0.7638888888888888</v>
      </c>
      <c r="AV45" s="15" t="n">
        <v>0.7652777777777777</v>
      </c>
      <c r="AW45" s="15" t="n">
        <v>0.7680555555555556</v>
      </c>
      <c r="AX45" s="15" t="n">
        <v>0.7798611111111111</v>
      </c>
    </row>
    <row r="46">
      <c r="A46" s="14" t="n">
        <v>46065</v>
      </c>
      <c r="B46" s="15" t="n">
        <v>0.7291666666666666</v>
      </c>
      <c r="C46" s="15" t="n">
        <v>0.7173611111111111</v>
      </c>
      <c r="D46" s="15" t="n">
        <v>0.7333333333333333</v>
      </c>
      <c r="E46" s="15" t="n">
        <v>0.7326388888888888</v>
      </c>
      <c r="F46" s="15" t="n">
        <v>0.7347222222222223</v>
      </c>
      <c r="G46" s="15" t="n">
        <v>0.7361111111111112</v>
      </c>
      <c r="H46" s="15" t="n">
        <v>0.7361111111111112</v>
      </c>
      <c r="I46" s="15" t="n">
        <v>0.7361111111111112</v>
      </c>
      <c r="J46" s="15" t="n">
        <v>0.7375</v>
      </c>
      <c r="K46" s="15" t="n">
        <v>0.7388888888888889</v>
      </c>
      <c r="L46" s="15" t="n">
        <v>0.7416666666666667</v>
      </c>
      <c r="M46" s="15" t="n">
        <v>0.7402777777777778</v>
      </c>
      <c r="N46" s="15" t="n">
        <v>0.7388888888888889</v>
      </c>
      <c r="O46" s="15" t="n">
        <v>0.7402777777777778</v>
      </c>
      <c r="P46" s="15" t="n">
        <v>0.7395833333333334</v>
      </c>
      <c r="Q46" s="15" t="n">
        <v>0.7402777777777778</v>
      </c>
      <c r="R46" s="15" t="n">
        <v>0.7402777777777778</v>
      </c>
      <c r="S46" s="15" t="n">
        <v>0.7465277777777778</v>
      </c>
      <c r="T46" s="15" t="n">
        <v>0.7479166666666667</v>
      </c>
      <c r="U46" s="15" t="n">
        <v>0.7493055555555556</v>
      </c>
      <c r="V46" s="15" t="n">
        <v>0.7430555555555556</v>
      </c>
      <c r="W46" s="15" t="n">
        <v>0.74375</v>
      </c>
      <c r="X46" s="15" t="n">
        <v>0.7486111111111111</v>
      </c>
      <c r="Y46" s="15" t="n">
        <v>0.7444444444444445</v>
      </c>
      <c r="Z46" s="15" t="n">
        <v>0.7479166666666667</v>
      </c>
      <c r="AA46" s="15" t="n">
        <v>0.75</v>
      </c>
      <c r="AB46" s="15" t="n">
        <v>0.7513888888888889</v>
      </c>
      <c r="AC46" s="15" t="n">
        <v>0.7513888888888889</v>
      </c>
      <c r="AD46" s="15" t="n">
        <v>0.7527777777777778</v>
      </c>
      <c r="AE46" s="15" t="n">
        <v>0.7534722222222222</v>
      </c>
      <c r="AF46" s="15" t="n">
        <v>0.7513888888888889</v>
      </c>
      <c r="AG46" s="15" t="n">
        <v>0.7534722222222222</v>
      </c>
      <c r="AH46" s="15" t="n">
        <v>0.7555555555555555</v>
      </c>
      <c r="AI46" s="15" t="n">
        <v>0.7590277777777777</v>
      </c>
      <c r="AJ46" s="15" t="n">
        <v>0.7569444444444444</v>
      </c>
      <c r="AK46" s="15" t="n">
        <v>0.7611111111111111</v>
      </c>
      <c r="AL46" s="15" t="n">
        <v>0.7638888888888888</v>
      </c>
      <c r="AM46" s="15" t="n">
        <v>0.7555555555555555</v>
      </c>
      <c r="AN46" s="15" t="n">
        <v>0.7569444444444444</v>
      </c>
      <c r="AO46" s="15" t="n">
        <v>0.7611111111111111</v>
      </c>
      <c r="AP46" s="15" t="n">
        <v>0.7590277777777777</v>
      </c>
      <c r="AQ46" s="15" t="n">
        <v>0.7673611111111112</v>
      </c>
      <c r="AR46" s="15" t="n">
        <v>0.7680555555555556</v>
      </c>
      <c r="AS46" s="15" t="n">
        <v>0.7694444444444445</v>
      </c>
      <c r="AT46" s="15" t="n">
        <v>0.7673611111111112</v>
      </c>
      <c r="AU46" s="15" t="n">
        <v>0.7645833333333333</v>
      </c>
      <c r="AV46" s="15" t="n">
        <v>0.7659722222222223</v>
      </c>
      <c r="AW46" s="15" t="n">
        <v>0.76875</v>
      </c>
      <c r="AX46" s="15" t="n">
        <v>0.7805555555555556</v>
      </c>
    </row>
    <row r="47">
      <c r="A47" s="14" t="n">
        <v>46066</v>
      </c>
      <c r="B47" s="15" t="n">
        <v>0.7305555555555555</v>
      </c>
      <c r="C47" s="15" t="n">
        <v>0.7180555555555556</v>
      </c>
      <c r="D47" s="15" t="n">
        <v>0.7340277777777777</v>
      </c>
      <c r="E47" s="15" t="n">
        <v>0.7340277777777777</v>
      </c>
      <c r="F47" s="15" t="n">
        <v>0.7354166666666667</v>
      </c>
      <c r="G47" s="15" t="n">
        <v>0.7368055555555556</v>
      </c>
      <c r="H47" s="15" t="n">
        <v>0.7368055555555556</v>
      </c>
      <c r="I47" s="15" t="n">
        <v>0.7368055555555556</v>
      </c>
      <c r="J47" s="15" t="n">
        <v>0.7381944444444445</v>
      </c>
      <c r="K47" s="15" t="n">
        <v>0.7395833333333334</v>
      </c>
      <c r="L47" s="15" t="n">
        <v>0.7423611111111111</v>
      </c>
      <c r="M47" s="15" t="n">
        <v>0.7409722222222223</v>
      </c>
      <c r="N47" s="15" t="n">
        <v>0.7395833333333334</v>
      </c>
      <c r="O47" s="15" t="n">
        <v>0.7409722222222223</v>
      </c>
      <c r="P47" s="15" t="n">
        <v>0.7395833333333334</v>
      </c>
      <c r="Q47" s="15" t="n">
        <v>0.7409722222222223</v>
      </c>
      <c r="R47" s="15" t="n">
        <v>0.7409722222222223</v>
      </c>
      <c r="S47" s="15" t="n">
        <v>0.7472222222222222</v>
      </c>
      <c r="T47" s="15" t="n">
        <v>0.7486111111111111</v>
      </c>
      <c r="U47" s="15" t="n">
        <v>0.75</v>
      </c>
      <c r="V47" s="15" t="n">
        <v>0.74375</v>
      </c>
      <c r="W47" s="15" t="n">
        <v>0.7444444444444445</v>
      </c>
      <c r="X47" s="15" t="n">
        <v>0.7493055555555556</v>
      </c>
      <c r="Y47" s="15" t="n">
        <v>0.7451388888888889</v>
      </c>
      <c r="Z47" s="15" t="n">
        <v>0.7486111111111111</v>
      </c>
      <c r="AA47" s="15" t="n">
        <v>0.75</v>
      </c>
      <c r="AB47" s="15" t="n">
        <v>0.7520833333333333</v>
      </c>
      <c r="AC47" s="15" t="n">
        <v>0.7520833333333333</v>
      </c>
      <c r="AD47" s="15" t="n">
        <v>0.7534722222222222</v>
      </c>
      <c r="AE47" s="15" t="n">
        <v>0.7541666666666667</v>
      </c>
      <c r="AF47" s="15" t="n">
        <v>0.7520833333333333</v>
      </c>
      <c r="AG47" s="15" t="n">
        <v>0.7541666666666667</v>
      </c>
      <c r="AH47" s="15" t="n">
        <v>0.75625</v>
      </c>
      <c r="AI47" s="15" t="n">
        <v>0.7597222222222222</v>
      </c>
      <c r="AJ47" s="15" t="n">
        <v>0.7576388888888889</v>
      </c>
      <c r="AK47" s="15" t="n">
        <v>0.7618055555555555</v>
      </c>
      <c r="AL47" s="15" t="n">
        <v>0.7645833333333333</v>
      </c>
      <c r="AM47" s="15" t="n">
        <v>0.75625</v>
      </c>
      <c r="AN47" s="15" t="n">
        <v>0.7576388888888889</v>
      </c>
      <c r="AO47" s="15" t="n">
        <v>0.7611111111111111</v>
      </c>
      <c r="AP47" s="15" t="n">
        <v>0.7597222222222222</v>
      </c>
      <c r="AQ47" s="15" t="n">
        <v>0.7680555555555556</v>
      </c>
      <c r="AR47" s="15" t="n">
        <v>0.76875</v>
      </c>
      <c r="AS47" s="15" t="n">
        <v>0.7701388888888889</v>
      </c>
      <c r="AT47" s="15" t="n">
        <v>0.7680555555555556</v>
      </c>
      <c r="AU47" s="15" t="n">
        <v>0.7652777777777777</v>
      </c>
      <c r="AV47" s="15" t="n">
        <v>0.7666666666666667</v>
      </c>
      <c r="AW47" s="15" t="n">
        <v>0.7694444444444445</v>
      </c>
      <c r="AX47" s="15" t="n">
        <v>0.7805555555555556</v>
      </c>
    </row>
    <row r="48">
      <c r="A48" s="14" t="n">
        <v>46067</v>
      </c>
      <c r="B48" s="15" t="n">
        <v>0.73125</v>
      </c>
      <c r="C48" s="15" t="n">
        <v>0.7194444444444444</v>
      </c>
      <c r="D48" s="15" t="n">
        <v>0.7347222222222223</v>
      </c>
      <c r="E48" s="15" t="n">
        <v>0.7347222222222223</v>
      </c>
      <c r="F48" s="15" t="n">
        <v>0.7361111111111112</v>
      </c>
      <c r="G48" s="15" t="n">
        <v>0.7375</v>
      </c>
      <c r="H48" s="15" t="n">
        <v>0.7375</v>
      </c>
      <c r="I48" s="15" t="n">
        <v>0.7375</v>
      </c>
      <c r="J48" s="15" t="n">
        <v>0.7388888888888889</v>
      </c>
      <c r="K48" s="15" t="n">
        <v>0.7402777777777778</v>
      </c>
      <c r="L48" s="15" t="n">
        <v>0.7430555555555556</v>
      </c>
      <c r="M48" s="15" t="n">
        <v>0.7416666666666667</v>
      </c>
      <c r="N48" s="15" t="n">
        <v>0.7402777777777778</v>
      </c>
      <c r="O48" s="15" t="n">
        <v>0.7416666666666667</v>
      </c>
      <c r="P48" s="15" t="n">
        <v>0.7402777777777778</v>
      </c>
      <c r="Q48" s="15" t="n">
        <v>0.7416666666666667</v>
      </c>
      <c r="R48" s="15" t="n">
        <v>0.7416666666666667</v>
      </c>
      <c r="S48" s="15" t="n">
        <v>0.7479166666666667</v>
      </c>
      <c r="T48" s="15" t="n">
        <v>0.7493055555555556</v>
      </c>
      <c r="U48" s="15" t="n">
        <v>0.7506944444444444</v>
      </c>
      <c r="V48" s="15" t="n">
        <v>0.7444444444444445</v>
      </c>
      <c r="W48" s="15" t="n">
        <v>0.7451388888888889</v>
      </c>
      <c r="X48" s="15" t="n">
        <v>0.75</v>
      </c>
      <c r="Y48" s="15" t="n">
        <v>0.7458333333333333</v>
      </c>
      <c r="Z48" s="15" t="n">
        <v>0.7493055555555556</v>
      </c>
      <c r="AA48" s="15" t="n">
        <v>0.7506944444444444</v>
      </c>
      <c r="AB48" s="15" t="n">
        <v>0.7527777777777778</v>
      </c>
      <c r="AC48" s="15" t="n">
        <v>0.7527777777777778</v>
      </c>
      <c r="AD48" s="15" t="n">
        <v>0.7541666666666667</v>
      </c>
      <c r="AE48" s="15" t="n">
        <v>0.7548611111111111</v>
      </c>
      <c r="AF48" s="15" t="n">
        <v>0.7527777777777778</v>
      </c>
      <c r="AG48" s="15" t="n">
        <v>0.7548611111111111</v>
      </c>
      <c r="AH48" s="15" t="n">
        <v>0.7569444444444444</v>
      </c>
      <c r="AI48" s="15" t="n">
        <v>0.7604166666666666</v>
      </c>
      <c r="AJ48" s="15" t="n">
        <v>0.7583333333333333</v>
      </c>
      <c r="AK48" s="15" t="n">
        <v>0.7625</v>
      </c>
      <c r="AL48" s="15" t="n">
        <v>0.7652777777777777</v>
      </c>
      <c r="AM48" s="15" t="n">
        <v>0.7569444444444444</v>
      </c>
      <c r="AN48" s="15" t="n">
        <v>0.7583333333333333</v>
      </c>
      <c r="AO48" s="15" t="n">
        <v>0.7618055555555555</v>
      </c>
      <c r="AP48" s="15" t="n">
        <v>0.7604166666666666</v>
      </c>
      <c r="AQ48" s="15" t="n">
        <v>0.76875</v>
      </c>
      <c r="AR48" s="15" t="n">
        <v>0.7694444444444445</v>
      </c>
      <c r="AS48" s="15" t="n">
        <v>0.7708333333333334</v>
      </c>
      <c r="AT48" s="15" t="n">
        <v>0.76875</v>
      </c>
      <c r="AU48" s="15" t="n">
        <v>0.7652777777777777</v>
      </c>
      <c r="AV48" s="15" t="n">
        <v>0.7673611111111112</v>
      </c>
      <c r="AW48" s="15" t="n">
        <v>0.7694444444444445</v>
      </c>
      <c r="AX48" s="15" t="n">
        <v>0.78125</v>
      </c>
    </row>
    <row r="49">
      <c r="A49" s="14" t="n">
        <v>46068</v>
      </c>
      <c r="B49" s="15" t="n">
        <v>0.7319444444444444</v>
      </c>
      <c r="C49" s="15" t="n">
        <v>0.7201388888888889</v>
      </c>
      <c r="D49" s="15" t="n">
        <v>0.7354166666666667</v>
      </c>
      <c r="E49" s="15" t="n">
        <v>0.7354166666666667</v>
      </c>
      <c r="F49" s="15" t="n">
        <v>0.7368055555555556</v>
      </c>
      <c r="G49" s="15" t="n">
        <v>0.7381944444444445</v>
      </c>
      <c r="H49" s="15" t="n">
        <v>0.7381944444444445</v>
      </c>
      <c r="I49" s="15" t="n">
        <v>0.7388888888888889</v>
      </c>
      <c r="J49" s="15" t="n">
        <v>0.7395833333333334</v>
      </c>
      <c r="K49" s="15" t="n">
        <v>0.7409722222222223</v>
      </c>
      <c r="L49" s="15" t="n">
        <v>0.7430555555555556</v>
      </c>
      <c r="M49" s="15" t="n">
        <v>0.7423611111111111</v>
      </c>
      <c r="N49" s="15" t="n">
        <v>0.7409722222222223</v>
      </c>
      <c r="O49" s="15" t="n">
        <v>0.7423611111111111</v>
      </c>
      <c r="P49" s="15" t="n">
        <v>0.7409722222222223</v>
      </c>
      <c r="Q49" s="15" t="n">
        <v>0.7423611111111111</v>
      </c>
      <c r="R49" s="15" t="n">
        <v>0.7423611111111111</v>
      </c>
      <c r="S49" s="15" t="n">
        <v>0.7486111111111111</v>
      </c>
      <c r="T49" s="15" t="n">
        <v>0.75</v>
      </c>
      <c r="U49" s="15" t="n">
        <v>0.7513888888888889</v>
      </c>
      <c r="V49" s="15" t="n">
        <v>0.7451388888888889</v>
      </c>
      <c r="W49" s="15" t="n">
        <v>0.7458333333333333</v>
      </c>
      <c r="X49" s="15" t="n">
        <v>0.7506944444444444</v>
      </c>
      <c r="Y49" s="15" t="n">
        <v>0.7465277777777778</v>
      </c>
      <c r="Z49" s="15" t="n">
        <v>0.75</v>
      </c>
      <c r="AA49" s="15" t="n">
        <v>0.7513888888888889</v>
      </c>
      <c r="AB49" s="15" t="n">
        <v>0.7534722222222222</v>
      </c>
      <c r="AC49" s="15" t="n">
        <v>0.7534722222222222</v>
      </c>
      <c r="AD49" s="15" t="n">
        <v>0.7541666666666667</v>
      </c>
      <c r="AE49" s="15" t="n">
        <v>0.7555555555555555</v>
      </c>
      <c r="AF49" s="15" t="n">
        <v>0.7534722222222222</v>
      </c>
      <c r="AG49" s="15" t="n">
        <v>0.7555555555555555</v>
      </c>
      <c r="AH49" s="15" t="n">
        <v>0.7576388888888889</v>
      </c>
      <c r="AI49" s="15" t="n">
        <v>0.7604166666666666</v>
      </c>
      <c r="AJ49" s="15" t="n">
        <v>0.7590277777777777</v>
      </c>
      <c r="AK49" s="15" t="n">
        <v>0.7631944444444444</v>
      </c>
      <c r="AL49" s="15" t="n">
        <v>0.7659722222222223</v>
      </c>
      <c r="AM49" s="15" t="n">
        <v>0.7576388888888889</v>
      </c>
      <c r="AN49" s="15" t="n">
        <v>0.7590277777777777</v>
      </c>
      <c r="AO49" s="15" t="n">
        <v>0.7625</v>
      </c>
      <c r="AP49" s="15" t="n">
        <v>0.7604166666666666</v>
      </c>
      <c r="AQ49" s="15" t="n">
        <v>0.7694444444444445</v>
      </c>
      <c r="AR49" s="15" t="n">
        <v>0.7701388888888889</v>
      </c>
      <c r="AS49" s="15" t="n">
        <v>0.7715277777777778</v>
      </c>
      <c r="AT49" s="15" t="n">
        <v>0.76875</v>
      </c>
      <c r="AU49" s="15" t="n">
        <v>0.7659722222222223</v>
      </c>
      <c r="AV49" s="15" t="n">
        <v>0.7673611111111112</v>
      </c>
      <c r="AW49" s="15" t="n">
        <v>0.7701388888888889</v>
      </c>
      <c r="AX49" s="15" t="n">
        <v>0.7819444444444444</v>
      </c>
    </row>
    <row r="50">
      <c r="A50" s="14" t="n">
        <v>46069</v>
      </c>
      <c r="B50" s="15" t="n">
        <v>0.7333333333333333</v>
      </c>
      <c r="C50" s="15" t="n">
        <v>0.7208333333333333</v>
      </c>
      <c r="D50" s="15" t="n">
        <v>0.7361111111111112</v>
      </c>
      <c r="E50" s="15" t="n">
        <v>0.7361111111111112</v>
      </c>
      <c r="F50" s="15" t="n">
        <v>0.7375</v>
      </c>
      <c r="G50" s="15" t="n">
        <v>0.7388888888888889</v>
      </c>
      <c r="H50" s="15" t="n">
        <v>0.7395833333333334</v>
      </c>
      <c r="I50" s="15" t="n">
        <v>0.7395833333333334</v>
      </c>
      <c r="J50" s="15" t="n">
        <v>0.7402777777777778</v>
      </c>
      <c r="K50" s="15" t="n">
        <v>0.7416666666666667</v>
      </c>
      <c r="L50" s="15" t="n">
        <v>0.74375</v>
      </c>
      <c r="M50" s="15" t="n">
        <v>0.7430555555555556</v>
      </c>
      <c r="N50" s="15" t="n">
        <v>0.7416666666666667</v>
      </c>
      <c r="O50" s="15" t="n">
        <v>0.7423611111111111</v>
      </c>
      <c r="P50" s="15" t="n">
        <v>0.7409722222222223</v>
      </c>
      <c r="Q50" s="15" t="n">
        <v>0.7430555555555556</v>
      </c>
      <c r="R50" s="15" t="n">
        <v>0.7430555555555556</v>
      </c>
      <c r="S50" s="15" t="n">
        <v>0.7493055555555556</v>
      </c>
      <c r="T50" s="15" t="n">
        <v>0.7506944444444444</v>
      </c>
      <c r="U50" s="15" t="n">
        <v>0.7520833333333333</v>
      </c>
      <c r="V50" s="15" t="n">
        <v>0.7458333333333333</v>
      </c>
      <c r="W50" s="15" t="n">
        <v>0.7465277777777778</v>
      </c>
      <c r="X50" s="15" t="n">
        <v>0.7513888888888889</v>
      </c>
      <c r="Y50" s="15" t="n">
        <v>0.7472222222222222</v>
      </c>
      <c r="Z50" s="15" t="n">
        <v>0.7506944444444444</v>
      </c>
      <c r="AA50" s="15" t="n">
        <v>0.7520833333333333</v>
      </c>
      <c r="AB50" s="15" t="n">
        <v>0.7541666666666667</v>
      </c>
      <c r="AC50" s="15" t="n">
        <v>0.7541666666666667</v>
      </c>
      <c r="AD50" s="15" t="n">
        <v>0.7548611111111111</v>
      </c>
      <c r="AE50" s="15" t="n">
        <v>0.75625</v>
      </c>
      <c r="AF50" s="15" t="n">
        <v>0.7541666666666667</v>
      </c>
      <c r="AG50" s="15" t="n">
        <v>0.75625</v>
      </c>
      <c r="AH50" s="15" t="n">
        <v>0.7583333333333333</v>
      </c>
      <c r="AI50" s="15" t="n">
        <v>0.7611111111111111</v>
      </c>
      <c r="AJ50" s="15" t="n">
        <v>0.7597222222222222</v>
      </c>
      <c r="AK50" s="15" t="n">
        <v>0.7638888888888888</v>
      </c>
      <c r="AL50" s="15" t="n">
        <v>0.7666666666666667</v>
      </c>
      <c r="AM50" s="15" t="n">
        <v>0.7583333333333333</v>
      </c>
      <c r="AN50" s="15" t="n">
        <v>0.7590277777777777</v>
      </c>
      <c r="AO50" s="15" t="n">
        <v>0.7631944444444444</v>
      </c>
      <c r="AP50" s="15" t="n">
        <v>0.7611111111111111</v>
      </c>
      <c r="AQ50" s="15" t="n">
        <v>0.7701388888888889</v>
      </c>
      <c r="AR50" s="15" t="n">
        <v>0.7701388888888889</v>
      </c>
      <c r="AS50" s="15" t="n">
        <v>0.7722222222222223</v>
      </c>
      <c r="AT50" s="15" t="n">
        <v>0.7694444444444445</v>
      </c>
      <c r="AU50" s="15" t="n">
        <v>0.7666666666666667</v>
      </c>
      <c r="AV50" s="15" t="n">
        <v>0.7680555555555556</v>
      </c>
      <c r="AW50" s="15" t="n">
        <v>0.7708333333333334</v>
      </c>
      <c r="AX50" s="15" t="n">
        <v>0.7819444444444444</v>
      </c>
    </row>
    <row r="51">
      <c r="A51" s="14" t="n">
        <v>46070</v>
      </c>
      <c r="B51" s="15" t="n">
        <v>0.7340277777777777</v>
      </c>
      <c r="C51" s="15" t="n">
        <v>0.7222222222222222</v>
      </c>
      <c r="D51" s="15" t="n">
        <v>0.7375</v>
      </c>
      <c r="E51" s="15" t="n">
        <v>0.7368055555555556</v>
      </c>
      <c r="F51" s="15" t="n">
        <v>0.7381944444444445</v>
      </c>
      <c r="G51" s="15" t="n">
        <v>0.7395833333333334</v>
      </c>
      <c r="H51" s="15" t="n">
        <v>0.7402777777777778</v>
      </c>
      <c r="I51" s="15" t="n">
        <v>0.7402777777777778</v>
      </c>
      <c r="J51" s="15" t="n">
        <v>0.7409722222222223</v>
      </c>
      <c r="K51" s="15" t="n">
        <v>0.7423611111111111</v>
      </c>
      <c r="L51" s="15" t="n">
        <v>0.7444444444444445</v>
      </c>
      <c r="M51" s="15" t="n">
        <v>0.74375</v>
      </c>
      <c r="N51" s="15" t="n">
        <v>0.7423611111111111</v>
      </c>
      <c r="O51" s="15" t="n">
        <v>0.7430555555555556</v>
      </c>
      <c r="P51" s="15" t="n">
        <v>0.7416666666666667</v>
      </c>
      <c r="Q51" s="15" t="n">
        <v>0.74375</v>
      </c>
      <c r="R51" s="15" t="n">
        <v>0.74375</v>
      </c>
      <c r="S51" s="15" t="n">
        <v>0.75</v>
      </c>
      <c r="T51" s="15" t="n">
        <v>0.7513888888888889</v>
      </c>
      <c r="U51" s="15" t="n">
        <v>0.7527777777777778</v>
      </c>
      <c r="V51" s="15" t="n">
        <v>0.7465277777777778</v>
      </c>
      <c r="W51" s="15" t="n">
        <v>0.7472222222222222</v>
      </c>
      <c r="X51" s="15" t="n">
        <v>0.7520833333333333</v>
      </c>
      <c r="Y51" s="15" t="n">
        <v>0.7472222222222222</v>
      </c>
      <c r="Z51" s="15" t="n">
        <v>0.7513888888888889</v>
      </c>
      <c r="AA51" s="15" t="n">
        <v>0.7527777777777778</v>
      </c>
      <c r="AB51" s="15" t="n">
        <v>0.7541666666666667</v>
      </c>
      <c r="AC51" s="15" t="n">
        <v>0.7548611111111111</v>
      </c>
      <c r="AD51" s="15" t="n">
        <v>0.7555555555555555</v>
      </c>
      <c r="AE51" s="15" t="n">
        <v>0.7569444444444444</v>
      </c>
      <c r="AF51" s="15" t="n">
        <v>0.7548611111111111</v>
      </c>
      <c r="AG51" s="15" t="n">
        <v>0.7569444444444444</v>
      </c>
      <c r="AH51" s="15" t="n">
        <v>0.7590277777777777</v>
      </c>
      <c r="AI51" s="15" t="n">
        <v>0.7618055555555555</v>
      </c>
      <c r="AJ51" s="15" t="n">
        <v>0.7604166666666666</v>
      </c>
      <c r="AK51" s="15" t="n">
        <v>0.7645833333333333</v>
      </c>
      <c r="AL51" s="15" t="n">
        <v>0.7673611111111112</v>
      </c>
      <c r="AM51" s="15" t="n">
        <v>0.7590277777777777</v>
      </c>
      <c r="AN51" s="15" t="n">
        <v>0.7597222222222222</v>
      </c>
      <c r="AO51" s="15" t="n">
        <v>0.7638888888888888</v>
      </c>
      <c r="AP51" s="15" t="n">
        <v>0.7618055555555555</v>
      </c>
      <c r="AQ51" s="15" t="n">
        <v>0.7708333333333334</v>
      </c>
      <c r="AR51" s="15" t="n">
        <v>0.7708333333333334</v>
      </c>
      <c r="AS51" s="15" t="n">
        <v>0.7722222222222223</v>
      </c>
      <c r="AT51" s="15" t="n">
        <v>0.7701388888888889</v>
      </c>
      <c r="AU51" s="15" t="n">
        <v>0.7673611111111112</v>
      </c>
      <c r="AV51" s="15" t="n">
        <v>0.76875</v>
      </c>
      <c r="AW51" s="15" t="n">
        <v>0.7715277777777778</v>
      </c>
      <c r="AX51" s="15" t="n">
        <v>0.7826388888888889</v>
      </c>
    </row>
    <row r="52">
      <c r="A52" s="14" t="n">
        <v>46071</v>
      </c>
      <c r="B52" s="15" t="n">
        <v>0.7347222222222223</v>
      </c>
      <c r="C52" s="15" t="n">
        <v>0.7229166666666667</v>
      </c>
      <c r="D52" s="15" t="n">
        <v>0.7381944444444445</v>
      </c>
      <c r="E52" s="15" t="n">
        <v>0.7375</v>
      </c>
      <c r="F52" s="15" t="n">
        <v>0.7395833333333334</v>
      </c>
      <c r="G52" s="15" t="n">
        <v>0.7402777777777778</v>
      </c>
      <c r="H52" s="15" t="n">
        <v>0.7409722222222223</v>
      </c>
      <c r="I52" s="15" t="n">
        <v>0.7409722222222223</v>
      </c>
      <c r="J52" s="15" t="n">
        <v>0.7416666666666667</v>
      </c>
      <c r="K52" s="15" t="n">
        <v>0.7430555555555556</v>
      </c>
      <c r="L52" s="15" t="n">
        <v>0.7451388888888889</v>
      </c>
      <c r="M52" s="15" t="n">
        <v>0.7444444444444445</v>
      </c>
      <c r="N52" s="15" t="n">
        <v>0.7430555555555556</v>
      </c>
      <c r="O52" s="15" t="n">
        <v>0.74375</v>
      </c>
      <c r="P52" s="15" t="n">
        <v>0.7423611111111111</v>
      </c>
      <c r="Q52" s="15" t="n">
        <v>0.7444444444444445</v>
      </c>
      <c r="R52" s="15" t="n">
        <v>0.7444444444444445</v>
      </c>
      <c r="S52" s="15" t="n">
        <v>0.7506944444444444</v>
      </c>
      <c r="T52" s="15" t="n">
        <v>0.7520833333333333</v>
      </c>
      <c r="U52" s="15" t="n">
        <v>0.7534722222222222</v>
      </c>
      <c r="V52" s="15" t="n">
        <v>0.7472222222222222</v>
      </c>
      <c r="W52" s="15" t="n">
        <v>0.7479166666666667</v>
      </c>
      <c r="X52" s="15" t="n">
        <v>0.7520833333333333</v>
      </c>
      <c r="Y52" s="15" t="n">
        <v>0.7479166666666667</v>
      </c>
      <c r="Z52" s="15" t="n">
        <v>0.7520833333333333</v>
      </c>
      <c r="AA52" s="15" t="n">
        <v>0.7534722222222222</v>
      </c>
      <c r="AB52" s="15" t="n">
        <v>0.7548611111111111</v>
      </c>
      <c r="AC52" s="15" t="n">
        <v>0.7555555555555555</v>
      </c>
      <c r="AD52" s="15" t="n">
        <v>0.75625</v>
      </c>
      <c r="AE52" s="15" t="n">
        <v>0.7569444444444444</v>
      </c>
      <c r="AF52" s="15" t="n">
        <v>0.7555555555555555</v>
      </c>
      <c r="AG52" s="15" t="n">
        <v>0.7576388888888889</v>
      </c>
      <c r="AH52" s="15" t="n">
        <v>0.7597222222222222</v>
      </c>
      <c r="AI52" s="15" t="n">
        <v>0.7625</v>
      </c>
      <c r="AJ52" s="15" t="n">
        <v>0.7604166666666666</v>
      </c>
      <c r="AK52" s="15" t="n">
        <v>0.7652777777777777</v>
      </c>
      <c r="AL52" s="15" t="n">
        <v>0.7680555555555556</v>
      </c>
      <c r="AM52" s="15" t="n">
        <v>0.7590277777777777</v>
      </c>
      <c r="AN52" s="15" t="n">
        <v>0.7604166666666666</v>
      </c>
      <c r="AO52" s="15" t="n">
        <v>0.7645833333333333</v>
      </c>
      <c r="AP52" s="15" t="n">
        <v>0.7625</v>
      </c>
      <c r="AQ52" s="15" t="n">
        <v>0.7708333333333334</v>
      </c>
      <c r="AR52" s="15" t="n">
        <v>0.7715277777777778</v>
      </c>
      <c r="AS52" s="15" t="n">
        <v>0.7729166666666667</v>
      </c>
      <c r="AT52" s="15" t="n">
        <v>0.7708333333333334</v>
      </c>
      <c r="AU52" s="15" t="n">
        <v>0.7680555555555556</v>
      </c>
      <c r="AV52" s="15" t="n">
        <v>0.7694444444444445</v>
      </c>
      <c r="AW52" s="15" t="n">
        <v>0.7722222222222223</v>
      </c>
      <c r="AX52" s="15" t="n">
        <v>0.7826388888888889</v>
      </c>
    </row>
    <row r="53">
      <c r="A53" s="14" t="n">
        <v>46072</v>
      </c>
      <c r="B53" s="15" t="n">
        <v>0.7354166666666667</v>
      </c>
      <c r="C53" s="15" t="n">
        <v>0.7236111111111111</v>
      </c>
      <c r="D53" s="15" t="n">
        <v>0.7388888888888889</v>
      </c>
      <c r="E53" s="15" t="n">
        <v>0.7381944444444445</v>
      </c>
      <c r="F53" s="15" t="n">
        <v>0.7402777777777778</v>
      </c>
      <c r="G53" s="15" t="n">
        <v>0.7409722222222223</v>
      </c>
      <c r="H53" s="15" t="n">
        <v>0.7416666666666667</v>
      </c>
      <c r="I53" s="15" t="n">
        <v>0.7416666666666667</v>
      </c>
      <c r="J53" s="15" t="n">
        <v>0.7423611111111111</v>
      </c>
      <c r="K53" s="15" t="n">
        <v>0.74375</v>
      </c>
      <c r="L53" s="15" t="n">
        <v>0.7458333333333333</v>
      </c>
      <c r="M53" s="15" t="n">
        <v>0.7444444444444445</v>
      </c>
      <c r="N53" s="15" t="n">
        <v>0.74375</v>
      </c>
      <c r="O53" s="15" t="n">
        <v>0.7444444444444445</v>
      </c>
      <c r="P53" s="15" t="n">
        <v>0.7423611111111111</v>
      </c>
      <c r="Q53" s="15" t="n">
        <v>0.7451388888888889</v>
      </c>
      <c r="R53" s="15" t="n">
        <v>0.7451388888888889</v>
      </c>
      <c r="S53" s="15" t="n">
        <v>0.7513888888888889</v>
      </c>
      <c r="T53" s="15" t="n">
        <v>0.7527777777777778</v>
      </c>
      <c r="U53" s="15" t="n">
        <v>0.7541666666666667</v>
      </c>
      <c r="V53" s="15" t="n">
        <v>0.7479166666666667</v>
      </c>
      <c r="W53" s="15" t="n">
        <v>0.7486111111111111</v>
      </c>
      <c r="X53" s="15" t="n">
        <v>0.7527777777777778</v>
      </c>
      <c r="Y53" s="15" t="n">
        <v>0.7486111111111111</v>
      </c>
      <c r="Z53" s="15" t="n">
        <v>0.7527777777777778</v>
      </c>
      <c r="AA53" s="15" t="n">
        <v>0.7541666666666667</v>
      </c>
      <c r="AB53" s="15" t="n">
        <v>0.7555555555555555</v>
      </c>
      <c r="AC53" s="15" t="n">
        <v>0.75625</v>
      </c>
      <c r="AD53" s="15" t="n">
        <v>0.7569444444444444</v>
      </c>
      <c r="AE53" s="15" t="n">
        <v>0.7576388888888889</v>
      </c>
      <c r="AF53" s="15" t="n">
        <v>0.75625</v>
      </c>
      <c r="AG53" s="15" t="n">
        <v>0.7583333333333333</v>
      </c>
      <c r="AH53" s="15" t="n">
        <v>0.7597222222222222</v>
      </c>
      <c r="AI53" s="15" t="n">
        <v>0.7631944444444444</v>
      </c>
      <c r="AJ53" s="15" t="n">
        <v>0.7611111111111111</v>
      </c>
      <c r="AK53" s="15" t="n">
        <v>0.7652777777777777</v>
      </c>
      <c r="AL53" s="15" t="n">
        <v>0.76875</v>
      </c>
      <c r="AM53" s="15" t="n">
        <v>0.7597222222222222</v>
      </c>
      <c r="AN53" s="15" t="n">
        <v>0.7611111111111111</v>
      </c>
      <c r="AO53" s="15" t="n">
        <v>0.7652777777777777</v>
      </c>
      <c r="AP53" s="15" t="n">
        <v>0.7631944444444444</v>
      </c>
      <c r="AQ53" s="15" t="n">
        <v>0.7715277777777778</v>
      </c>
      <c r="AR53" s="15" t="n">
        <v>0.7722222222222223</v>
      </c>
      <c r="AS53" s="15" t="n">
        <v>0.7736111111111111</v>
      </c>
      <c r="AT53" s="15" t="n">
        <v>0.7715277777777778</v>
      </c>
      <c r="AU53" s="15" t="n">
        <v>0.76875</v>
      </c>
      <c r="AV53" s="15" t="n">
        <v>0.7701388888888889</v>
      </c>
      <c r="AW53" s="15" t="n">
        <v>0.7722222222222223</v>
      </c>
      <c r="AX53" s="15" t="n">
        <v>0.7833333333333333</v>
      </c>
    </row>
    <row r="54">
      <c r="A54" s="14" t="n">
        <v>46073</v>
      </c>
      <c r="B54" s="15" t="n">
        <v>0.7368055555555556</v>
      </c>
      <c r="C54" s="15" t="n">
        <v>0.7243055555555555</v>
      </c>
      <c r="D54" s="15" t="n">
        <v>0.7395833333333334</v>
      </c>
      <c r="E54" s="15" t="n">
        <v>0.7388888888888889</v>
      </c>
      <c r="F54" s="15" t="n">
        <v>0.7409722222222223</v>
      </c>
      <c r="G54" s="15" t="n">
        <v>0.7416666666666667</v>
      </c>
      <c r="H54" s="15" t="n">
        <v>0.7423611111111111</v>
      </c>
      <c r="I54" s="15" t="n">
        <v>0.7423611111111111</v>
      </c>
      <c r="J54" s="15" t="n">
        <v>0.7430555555555556</v>
      </c>
      <c r="K54" s="15" t="n">
        <v>0.7444444444444445</v>
      </c>
      <c r="L54" s="15" t="n">
        <v>0.7465277777777778</v>
      </c>
      <c r="M54" s="15" t="n">
        <v>0.7451388888888889</v>
      </c>
      <c r="N54" s="15" t="n">
        <v>0.7444444444444445</v>
      </c>
      <c r="O54" s="15" t="n">
        <v>0.7451388888888889</v>
      </c>
      <c r="P54" s="15" t="n">
        <v>0.7430555555555556</v>
      </c>
      <c r="Q54" s="15" t="n">
        <v>0.7458333333333333</v>
      </c>
      <c r="R54" s="15" t="n">
        <v>0.7458333333333333</v>
      </c>
      <c r="S54" s="15" t="n">
        <v>0.7513888888888889</v>
      </c>
      <c r="T54" s="15" t="n">
        <v>0.7534722222222222</v>
      </c>
      <c r="U54" s="15" t="n">
        <v>0.7548611111111111</v>
      </c>
      <c r="V54" s="15" t="n">
        <v>0.7486111111111111</v>
      </c>
      <c r="W54" s="15" t="n">
        <v>0.7493055555555556</v>
      </c>
      <c r="X54" s="15" t="n">
        <v>0.7534722222222222</v>
      </c>
      <c r="Y54" s="15" t="n">
        <v>0.7493055555555556</v>
      </c>
      <c r="Z54" s="15" t="n">
        <v>0.7534722222222222</v>
      </c>
      <c r="AA54" s="15" t="n">
        <v>0.7548611111111111</v>
      </c>
      <c r="AB54" s="15" t="n">
        <v>0.75625</v>
      </c>
      <c r="AC54" s="15" t="n">
        <v>0.7569444444444444</v>
      </c>
      <c r="AD54" s="15" t="n">
        <v>0.7576388888888889</v>
      </c>
      <c r="AE54" s="15" t="n">
        <v>0.7583333333333333</v>
      </c>
      <c r="AF54" s="15" t="n">
        <v>0.7569444444444444</v>
      </c>
      <c r="AG54" s="15" t="n">
        <v>0.7590277777777777</v>
      </c>
      <c r="AH54" s="15" t="n">
        <v>0.7604166666666666</v>
      </c>
      <c r="AI54" s="15" t="n">
        <v>0.7638888888888888</v>
      </c>
      <c r="AJ54" s="15" t="n">
        <v>0.7618055555555555</v>
      </c>
      <c r="AK54" s="15" t="n">
        <v>0.7659722222222223</v>
      </c>
      <c r="AL54" s="15" t="n">
        <v>0.76875</v>
      </c>
      <c r="AM54" s="15" t="n">
        <v>0.7604166666666666</v>
      </c>
      <c r="AN54" s="15" t="n">
        <v>0.7618055555555555</v>
      </c>
      <c r="AO54" s="15" t="n">
        <v>0.7659722222222223</v>
      </c>
      <c r="AP54" s="15" t="n">
        <v>0.7638888888888888</v>
      </c>
      <c r="AQ54" s="15" t="n">
        <v>0.7722222222222223</v>
      </c>
      <c r="AR54" s="15" t="n">
        <v>0.7729166666666667</v>
      </c>
      <c r="AS54" s="15" t="n">
        <v>0.7743055555555556</v>
      </c>
      <c r="AT54" s="15" t="n">
        <v>0.7722222222222223</v>
      </c>
      <c r="AU54" s="15" t="n">
        <v>0.7694444444444445</v>
      </c>
      <c r="AV54" s="15" t="n">
        <v>0.7701388888888889</v>
      </c>
      <c r="AW54" s="15" t="n">
        <v>0.7729166666666667</v>
      </c>
      <c r="AX54" s="15" t="n">
        <v>0.7840277777777778</v>
      </c>
    </row>
    <row r="55">
      <c r="A55" s="14" t="n">
        <v>46074</v>
      </c>
      <c r="B55" s="15" t="n">
        <v>0.7375</v>
      </c>
      <c r="C55" s="15" t="n">
        <v>0.7256944444444444</v>
      </c>
      <c r="D55" s="15" t="n">
        <v>0.7402777777777778</v>
      </c>
      <c r="E55" s="15" t="n">
        <v>0.7395833333333334</v>
      </c>
      <c r="F55" s="15" t="n">
        <v>0.7416666666666667</v>
      </c>
      <c r="G55" s="15" t="n">
        <v>0.7423611111111111</v>
      </c>
      <c r="H55" s="15" t="n">
        <v>0.7430555555555556</v>
      </c>
      <c r="I55" s="15" t="n">
        <v>0.7430555555555556</v>
      </c>
      <c r="J55" s="15" t="n">
        <v>0.74375</v>
      </c>
      <c r="K55" s="15" t="n">
        <v>0.7451388888888889</v>
      </c>
      <c r="L55" s="15" t="n">
        <v>0.7472222222222222</v>
      </c>
      <c r="M55" s="15" t="n">
        <v>0.7458333333333333</v>
      </c>
      <c r="N55" s="15" t="n">
        <v>0.7451388888888889</v>
      </c>
      <c r="O55" s="15" t="n">
        <v>0.7458333333333333</v>
      </c>
      <c r="P55" s="15" t="n">
        <v>0.7430555555555556</v>
      </c>
      <c r="Q55" s="15" t="n">
        <v>0.7465277777777778</v>
      </c>
      <c r="R55" s="15" t="n">
        <v>0.7465277777777778</v>
      </c>
      <c r="S55" s="15" t="n">
        <v>0.7520833333333333</v>
      </c>
      <c r="T55" s="15" t="n">
        <v>0.7541666666666667</v>
      </c>
      <c r="U55" s="15" t="n">
        <v>0.7555555555555555</v>
      </c>
      <c r="V55" s="15" t="n">
        <v>0.7493055555555556</v>
      </c>
      <c r="W55" s="15" t="n">
        <v>0.75</v>
      </c>
      <c r="X55" s="15" t="n">
        <v>0.7541666666666667</v>
      </c>
      <c r="Y55" s="15" t="n">
        <v>0.75</v>
      </c>
      <c r="Z55" s="15" t="n">
        <v>0.7541666666666667</v>
      </c>
      <c r="AA55" s="15" t="n">
        <v>0.7555555555555555</v>
      </c>
      <c r="AB55" s="15" t="n">
        <v>0.7569444444444444</v>
      </c>
      <c r="AC55" s="15" t="n">
        <v>0.7576388888888889</v>
      </c>
      <c r="AD55" s="15" t="n">
        <v>0.7583333333333333</v>
      </c>
      <c r="AE55" s="15" t="n">
        <v>0.7590277777777777</v>
      </c>
      <c r="AF55" s="15" t="n">
        <v>0.7569444444444444</v>
      </c>
      <c r="AG55" s="15" t="n">
        <v>0.7590277777777777</v>
      </c>
      <c r="AH55" s="15" t="n">
        <v>0.7611111111111111</v>
      </c>
      <c r="AI55" s="15" t="n">
        <v>0.7645833333333333</v>
      </c>
      <c r="AJ55" s="15" t="n">
        <v>0.7625</v>
      </c>
      <c r="AK55" s="15" t="n">
        <v>0.7666666666666667</v>
      </c>
      <c r="AL55" s="15" t="n">
        <v>0.7694444444444445</v>
      </c>
      <c r="AM55" s="15" t="n">
        <v>0.7611111111111111</v>
      </c>
      <c r="AN55" s="15" t="n">
        <v>0.7625</v>
      </c>
      <c r="AO55" s="15" t="n">
        <v>0.7659722222222223</v>
      </c>
      <c r="AP55" s="15" t="n">
        <v>0.7645833333333333</v>
      </c>
      <c r="AQ55" s="15" t="n">
        <v>0.7729166666666667</v>
      </c>
      <c r="AR55" s="15" t="n">
        <v>0.7736111111111111</v>
      </c>
      <c r="AS55" s="15" t="n">
        <v>0.775</v>
      </c>
      <c r="AT55" s="15" t="n">
        <v>0.7722222222222223</v>
      </c>
      <c r="AU55" s="15" t="n">
        <v>0.7694444444444445</v>
      </c>
      <c r="AV55" s="15" t="n">
        <v>0.7708333333333334</v>
      </c>
      <c r="AW55" s="15" t="n">
        <v>0.7736111111111111</v>
      </c>
      <c r="AX55" s="15" t="n">
        <v>0.7840277777777778</v>
      </c>
    </row>
    <row r="56">
      <c r="A56" s="14" t="n">
        <v>46075</v>
      </c>
      <c r="B56" s="15" t="n">
        <v>0.7381944444444445</v>
      </c>
      <c r="C56" s="15" t="n">
        <v>0.7263888888888889</v>
      </c>
      <c r="D56" s="15" t="n">
        <v>0.7409722222222223</v>
      </c>
      <c r="E56" s="15" t="n">
        <v>0.7402777777777778</v>
      </c>
      <c r="F56" s="15" t="n">
        <v>0.7423611111111111</v>
      </c>
      <c r="G56" s="15" t="n">
        <v>0.74375</v>
      </c>
      <c r="H56" s="15" t="n">
        <v>0.74375</v>
      </c>
      <c r="I56" s="15" t="n">
        <v>0.74375</v>
      </c>
      <c r="J56" s="15" t="n">
        <v>0.7444444444444445</v>
      </c>
      <c r="K56" s="15" t="n">
        <v>0.7458333333333333</v>
      </c>
      <c r="L56" s="15" t="n">
        <v>0.7479166666666667</v>
      </c>
      <c r="M56" s="15" t="n">
        <v>0.7465277777777778</v>
      </c>
      <c r="N56" s="15" t="n">
        <v>0.7458333333333333</v>
      </c>
      <c r="O56" s="15" t="n">
        <v>0.7465277777777778</v>
      </c>
      <c r="P56" s="15" t="n">
        <v>0.74375</v>
      </c>
      <c r="Q56" s="15" t="n">
        <v>0.7472222222222222</v>
      </c>
      <c r="R56" s="15" t="n">
        <v>0.7472222222222222</v>
      </c>
      <c r="S56" s="15" t="n">
        <v>0.7527777777777778</v>
      </c>
      <c r="T56" s="15" t="n">
        <v>0.7548611111111111</v>
      </c>
      <c r="U56" s="15" t="n">
        <v>0.75625</v>
      </c>
      <c r="V56" s="15" t="n">
        <v>0.75</v>
      </c>
      <c r="W56" s="15" t="n">
        <v>0.7506944444444444</v>
      </c>
      <c r="X56" s="15" t="n">
        <v>0.7548611111111111</v>
      </c>
      <c r="Y56" s="15" t="n">
        <v>0.7506944444444444</v>
      </c>
      <c r="Z56" s="15" t="n">
        <v>0.7548611111111111</v>
      </c>
      <c r="AA56" s="15" t="n">
        <v>0.75625</v>
      </c>
      <c r="AB56" s="15" t="n">
        <v>0.7576388888888889</v>
      </c>
      <c r="AC56" s="15" t="n">
        <v>0.7576388888888889</v>
      </c>
      <c r="AD56" s="15" t="n">
        <v>0.7590277777777777</v>
      </c>
      <c r="AE56" s="15" t="n">
        <v>0.7597222222222222</v>
      </c>
      <c r="AF56" s="15" t="n">
        <v>0.7576388888888889</v>
      </c>
      <c r="AG56" s="15" t="n">
        <v>0.7597222222222222</v>
      </c>
      <c r="AH56" s="15" t="n">
        <v>0.7618055555555555</v>
      </c>
      <c r="AI56" s="15" t="n">
        <v>0.7652777777777777</v>
      </c>
      <c r="AJ56" s="15" t="n">
        <v>0.7631944444444444</v>
      </c>
      <c r="AK56" s="15" t="n">
        <v>0.7673611111111112</v>
      </c>
      <c r="AL56" s="15" t="n">
        <v>0.7701388888888889</v>
      </c>
      <c r="AM56" s="15" t="n">
        <v>0.7618055555555555</v>
      </c>
      <c r="AN56" s="15" t="n">
        <v>0.7631944444444444</v>
      </c>
      <c r="AO56" s="15" t="n">
        <v>0.7666666666666667</v>
      </c>
      <c r="AP56" s="15" t="n">
        <v>0.7645833333333333</v>
      </c>
      <c r="AQ56" s="15" t="n">
        <v>0.7736111111111111</v>
      </c>
      <c r="AR56" s="15" t="n">
        <v>0.7743055555555556</v>
      </c>
      <c r="AS56" s="15" t="n">
        <v>0.7756944444444445</v>
      </c>
      <c r="AT56" s="15" t="n">
        <v>0.7729166666666667</v>
      </c>
      <c r="AU56" s="15" t="n">
        <v>0.7701388888888889</v>
      </c>
      <c r="AV56" s="15" t="n">
        <v>0.7715277777777778</v>
      </c>
      <c r="AW56" s="15" t="n">
        <v>0.7743055555555556</v>
      </c>
      <c r="AX56" s="15" t="n">
        <v>0.7847222222222222</v>
      </c>
    </row>
    <row r="57">
      <c r="A57" s="14" t="n">
        <v>46076</v>
      </c>
      <c r="B57" s="15" t="n">
        <v>0.7388888888888889</v>
      </c>
      <c r="C57" s="15" t="n">
        <v>0.7270833333333333</v>
      </c>
      <c r="D57" s="15" t="n">
        <v>0.7416666666666667</v>
      </c>
      <c r="E57" s="15" t="n">
        <v>0.7416666666666667</v>
      </c>
      <c r="F57" s="15" t="n">
        <v>0.7430555555555556</v>
      </c>
      <c r="G57" s="15" t="n">
        <v>0.7444444444444445</v>
      </c>
      <c r="H57" s="15" t="n">
        <v>0.7444444444444445</v>
      </c>
      <c r="I57" s="15" t="n">
        <v>0.7444444444444445</v>
      </c>
      <c r="J57" s="15" t="n">
        <v>0.7451388888888889</v>
      </c>
      <c r="K57" s="15" t="n">
        <v>0.7465277777777778</v>
      </c>
      <c r="L57" s="15" t="n">
        <v>0.7486111111111111</v>
      </c>
      <c r="M57" s="15" t="n">
        <v>0.7472222222222222</v>
      </c>
      <c r="N57" s="15" t="n">
        <v>0.7465277777777778</v>
      </c>
      <c r="O57" s="15" t="n">
        <v>0.7472222222222222</v>
      </c>
      <c r="P57" s="15" t="n">
        <v>0.7444444444444445</v>
      </c>
      <c r="Q57" s="15" t="n">
        <v>0.7472222222222222</v>
      </c>
      <c r="R57" s="15" t="n">
        <v>0.7479166666666667</v>
      </c>
      <c r="S57" s="15" t="n">
        <v>0.7534722222222222</v>
      </c>
      <c r="T57" s="15" t="n">
        <v>0.7555555555555555</v>
      </c>
      <c r="U57" s="15" t="n">
        <v>0.7569444444444444</v>
      </c>
      <c r="V57" s="15" t="n">
        <v>0.7506944444444444</v>
      </c>
      <c r="W57" s="15" t="n">
        <v>0.7513888888888889</v>
      </c>
      <c r="X57" s="15" t="n">
        <v>0.7555555555555555</v>
      </c>
      <c r="Y57" s="15" t="n">
        <v>0.7513888888888889</v>
      </c>
      <c r="Z57" s="15" t="n">
        <v>0.7555555555555555</v>
      </c>
      <c r="AA57" s="15" t="n">
        <v>0.75625</v>
      </c>
      <c r="AB57" s="15" t="n">
        <v>0.7583333333333333</v>
      </c>
      <c r="AC57" s="15" t="n">
        <v>0.7583333333333333</v>
      </c>
      <c r="AD57" s="15" t="n">
        <v>0.7597222222222222</v>
      </c>
      <c r="AE57" s="15" t="n">
        <v>0.7604166666666666</v>
      </c>
      <c r="AF57" s="15" t="n">
        <v>0.7583333333333333</v>
      </c>
      <c r="AG57" s="15" t="n">
        <v>0.7604166666666666</v>
      </c>
      <c r="AH57" s="15" t="n">
        <v>0.7625</v>
      </c>
      <c r="AI57" s="15" t="n">
        <v>0.7659722222222223</v>
      </c>
      <c r="AJ57" s="15" t="n">
        <v>0.7638888888888888</v>
      </c>
      <c r="AK57" s="15" t="n">
        <v>0.7680555555555556</v>
      </c>
      <c r="AL57" s="15" t="n">
        <v>0.7708333333333334</v>
      </c>
      <c r="AM57" s="15" t="n">
        <v>0.7625</v>
      </c>
      <c r="AN57" s="15" t="n">
        <v>0.7638888888888888</v>
      </c>
      <c r="AO57" s="15" t="n">
        <v>0.7673611111111112</v>
      </c>
      <c r="AP57" s="15" t="n">
        <v>0.7652777777777777</v>
      </c>
      <c r="AQ57" s="15" t="n">
        <v>0.7743055555555556</v>
      </c>
      <c r="AR57" s="15" t="n">
        <v>0.7743055555555556</v>
      </c>
      <c r="AS57" s="15" t="n">
        <v>0.7756944444444445</v>
      </c>
      <c r="AT57" s="15" t="n">
        <v>0.7736111111111111</v>
      </c>
      <c r="AU57" s="15" t="n">
        <v>0.7708333333333334</v>
      </c>
      <c r="AV57" s="15" t="n">
        <v>0.7722222222222223</v>
      </c>
      <c r="AW57" s="15" t="n">
        <v>0.7743055555555556</v>
      </c>
      <c r="AX57" s="15" t="n">
        <v>0.7847222222222222</v>
      </c>
    </row>
    <row r="58">
      <c r="A58" s="14" t="n">
        <v>46077</v>
      </c>
      <c r="B58" s="15" t="n">
        <v>0.7402777777777778</v>
      </c>
      <c r="C58" s="15" t="n">
        <v>0.7277777777777777</v>
      </c>
      <c r="D58" s="15" t="n">
        <v>0.7430555555555556</v>
      </c>
      <c r="E58" s="15" t="n">
        <v>0.7423611111111111</v>
      </c>
      <c r="F58" s="15" t="n">
        <v>0.74375</v>
      </c>
      <c r="G58" s="15" t="n">
        <v>0.7451388888888889</v>
      </c>
      <c r="H58" s="15" t="n">
        <v>0.7451388888888889</v>
      </c>
      <c r="I58" s="15" t="n">
        <v>0.7451388888888889</v>
      </c>
      <c r="J58" s="15" t="n">
        <v>0.7451388888888889</v>
      </c>
      <c r="K58" s="15" t="n">
        <v>0.7472222222222222</v>
      </c>
      <c r="L58" s="15" t="n">
        <v>0.7493055555555556</v>
      </c>
      <c r="M58" s="15" t="n">
        <v>0.7479166666666667</v>
      </c>
      <c r="N58" s="15" t="n">
        <v>0.7465277777777778</v>
      </c>
      <c r="O58" s="15" t="n">
        <v>0.7479166666666667</v>
      </c>
      <c r="P58" s="15" t="n">
        <v>0.7444444444444445</v>
      </c>
      <c r="Q58" s="15" t="n">
        <v>0.7479166666666667</v>
      </c>
      <c r="R58" s="15" t="n">
        <v>0.7486111111111111</v>
      </c>
      <c r="S58" s="15" t="n">
        <v>0.7541666666666667</v>
      </c>
      <c r="T58" s="15" t="n">
        <v>0.75625</v>
      </c>
      <c r="U58" s="15" t="n">
        <v>0.7576388888888889</v>
      </c>
      <c r="V58" s="15" t="n">
        <v>0.7513888888888889</v>
      </c>
      <c r="W58" s="15" t="n">
        <v>0.7513888888888889</v>
      </c>
      <c r="X58" s="15" t="n">
        <v>0.75625</v>
      </c>
      <c r="Y58" s="15" t="n">
        <v>0.7520833333333333</v>
      </c>
      <c r="Z58" s="15" t="n">
        <v>0.7555555555555555</v>
      </c>
      <c r="AA58" s="15" t="n">
        <v>0.7569444444444444</v>
      </c>
      <c r="AB58" s="15" t="n">
        <v>0.7590277777777777</v>
      </c>
      <c r="AC58" s="15" t="n">
        <v>0.7590277777777777</v>
      </c>
      <c r="AD58" s="15" t="n">
        <v>0.7604166666666666</v>
      </c>
      <c r="AE58" s="15" t="n">
        <v>0.7611111111111111</v>
      </c>
      <c r="AF58" s="15" t="n">
        <v>0.7590277777777777</v>
      </c>
      <c r="AG58" s="15" t="n">
        <v>0.7611111111111111</v>
      </c>
      <c r="AH58" s="15" t="n">
        <v>0.7631944444444444</v>
      </c>
      <c r="AI58" s="15" t="n">
        <v>0.7666666666666667</v>
      </c>
      <c r="AJ58" s="15" t="n">
        <v>0.7645833333333333</v>
      </c>
      <c r="AK58" s="15" t="n">
        <v>0.76875</v>
      </c>
      <c r="AL58" s="15" t="n">
        <v>0.7715277777777778</v>
      </c>
      <c r="AM58" s="15" t="n">
        <v>0.7631944444444444</v>
      </c>
      <c r="AN58" s="15" t="n">
        <v>0.7638888888888888</v>
      </c>
      <c r="AO58" s="15" t="n">
        <v>0.7680555555555556</v>
      </c>
      <c r="AP58" s="15" t="n">
        <v>0.7659722222222223</v>
      </c>
      <c r="AQ58" s="15" t="n">
        <v>0.775</v>
      </c>
      <c r="AR58" s="15" t="n">
        <v>0.775</v>
      </c>
      <c r="AS58" s="15" t="n">
        <v>0.7763888888888889</v>
      </c>
      <c r="AT58" s="15" t="n">
        <v>0.7743055555555556</v>
      </c>
      <c r="AU58" s="15" t="n">
        <v>0.7715277777777778</v>
      </c>
      <c r="AV58" s="15" t="n">
        <v>0.7729166666666667</v>
      </c>
      <c r="AW58" s="15" t="n">
        <v>0.775</v>
      </c>
      <c r="AX58" s="15" t="n">
        <v>0.7854166666666667</v>
      </c>
    </row>
    <row r="59">
      <c r="A59" s="14" t="n">
        <v>46078</v>
      </c>
      <c r="B59" s="15" t="n">
        <v>0.7409722222222223</v>
      </c>
      <c r="C59" s="15" t="n">
        <v>0.7291666666666666</v>
      </c>
      <c r="D59" s="15" t="n">
        <v>0.74375</v>
      </c>
      <c r="E59" s="15" t="n">
        <v>0.7430555555555556</v>
      </c>
      <c r="F59" s="15" t="n">
        <v>0.7444444444444445</v>
      </c>
      <c r="G59" s="15" t="n">
        <v>0.7458333333333333</v>
      </c>
      <c r="H59" s="15" t="n">
        <v>0.7458333333333333</v>
      </c>
      <c r="I59" s="15" t="n">
        <v>0.7458333333333333</v>
      </c>
      <c r="J59" s="15" t="n">
        <v>0.7458333333333333</v>
      </c>
      <c r="K59" s="15" t="n">
        <v>0.7479166666666667</v>
      </c>
      <c r="L59" s="15" t="n">
        <v>0.75</v>
      </c>
      <c r="M59" s="15" t="n">
        <v>0.7486111111111111</v>
      </c>
      <c r="N59" s="15" t="n">
        <v>0.7472222222222222</v>
      </c>
      <c r="O59" s="15" t="n">
        <v>0.7486111111111111</v>
      </c>
      <c r="P59" s="15" t="n">
        <v>0.7451388888888889</v>
      </c>
      <c r="Q59" s="15" t="n">
        <v>0.7486111111111111</v>
      </c>
      <c r="R59" s="15" t="n">
        <v>0.7493055555555556</v>
      </c>
      <c r="S59" s="15" t="n">
        <v>0.7548611111111111</v>
      </c>
      <c r="T59" s="15" t="n">
        <v>0.7569444444444444</v>
      </c>
      <c r="U59" s="15" t="n">
        <v>0.7583333333333333</v>
      </c>
      <c r="V59" s="15" t="n">
        <v>0.7513888888888889</v>
      </c>
      <c r="W59" s="15" t="n">
        <v>0.7520833333333333</v>
      </c>
      <c r="X59" s="15" t="n">
        <v>0.7569444444444444</v>
      </c>
      <c r="Y59" s="15" t="n">
        <v>0.7527777777777778</v>
      </c>
      <c r="Z59" s="15" t="n">
        <v>0.75625</v>
      </c>
      <c r="AA59" s="15" t="n">
        <v>0.7576388888888889</v>
      </c>
      <c r="AB59" s="15" t="n">
        <v>0.7597222222222222</v>
      </c>
      <c r="AC59" s="15" t="n">
        <v>0.7597222222222222</v>
      </c>
      <c r="AD59" s="15" t="n">
        <v>0.7604166666666666</v>
      </c>
      <c r="AE59" s="15" t="n">
        <v>0.7618055555555555</v>
      </c>
      <c r="AF59" s="15" t="n">
        <v>0.7597222222222222</v>
      </c>
      <c r="AG59" s="15" t="n">
        <v>0.7618055555555555</v>
      </c>
      <c r="AH59" s="15" t="n">
        <v>0.7638888888888888</v>
      </c>
      <c r="AI59" s="15" t="n">
        <v>0.7673611111111112</v>
      </c>
      <c r="AJ59" s="15" t="n">
        <v>0.7652777777777777</v>
      </c>
      <c r="AK59" s="15" t="n">
        <v>0.7694444444444445</v>
      </c>
      <c r="AL59" s="15" t="n">
        <v>0.7722222222222223</v>
      </c>
      <c r="AM59" s="15" t="n">
        <v>0.7631944444444444</v>
      </c>
      <c r="AN59" s="15" t="n">
        <v>0.7645833333333333</v>
      </c>
      <c r="AO59" s="15" t="n">
        <v>0.76875</v>
      </c>
      <c r="AP59" s="15" t="n">
        <v>0.7666666666666667</v>
      </c>
      <c r="AQ59" s="15" t="n">
        <v>0.775</v>
      </c>
      <c r="AR59" s="15" t="n">
        <v>0.7756944444444445</v>
      </c>
      <c r="AS59" s="15" t="n">
        <v>0.7770833333333333</v>
      </c>
      <c r="AT59" s="15" t="n">
        <v>0.775</v>
      </c>
      <c r="AU59" s="15" t="n">
        <v>0.7722222222222223</v>
      </c>
      <c r="AV59" s="15" t="n">
        <v>0.7729166666666667</v>
      </c>
      <c r="AW59" s="15" t="n">
        <v>0.7756944444444445</v>
      </c>
      <c r="AX59" s="15" t="n">
        <v>0.7854166666666667</v>
      </c>
    </row>
    <row r="60">
      <c r="A60" s="14" t="n">
        <v>46079</v>
      </c>
      <c r="B60" s="15" t="n">
        <v>0.7416666666666667</v>
      </c>
      <c r="C60" s="15" t="n">
        <v>0.7298611111111111</v>
      </c>
      <c r="D60" s="15" t="n">
        <v>0.7444444444444445</v>
      </c>
      <c r="E60" s="15" t="n">
        <v>0.74375</v>
      </c>
      <c r="F60" s="15" t="n">
        <v>0.7451388888888889</v>
      </c>
      <c r="G60" s="15" t="n">
        <v>0.7465277777777778</v>
      </c>
      <c r="H60" s="15" t="n">
        <v>0.7465277777777778</v>
      </c>
      <c r="I60" s="15" t="n">
        <v>0.7465277777777778</v>
      </c>
      <c r="J60" s="15" t="n">
        <v>0.7465277777777778</v>
      </c>
      <c r="K60" s="15" t="n">
        <v>0.7486111111111111</v>
      </c>
      <c r="L60" s="15" t="n">
        <v>0.7506944444444444</v>
      </c>
      <c r="M60" s="15" t="n">
        <v>0.7493055555555556</v>
      </c>
      <c r="N60" s="15" t="n">
        <v>0.7479166666666667</v>
      </c>
      <c r="O60" s="15" t="n">
        <v>0.7493055555555556</v>
      </c>
      <c r="P60" s="15" t="n">
        <v>0.7458333333333333</v>
      </c>
      <c r="Q60" s="15" t="n">
        <v>0.7493055555555556</v>
      </c>
      <c r="R60" s="15" t="n">
        <v>0.75</v>
      </c>
      <c r="S60" s="15" t="n">
        <v>0.7555555555555555</v>
      </c>
      <c r="T60" s="15" t="n">
        <v>0.7576388888888889</v>
      </c>
      <c r="U60" s="15" t="n">
        <v>0.7590277777777777</v>
      </c>
      <c r="V60" s="15" t="n">
        <v>0.7520833333333333</v>
      </c>
      <c r="W60" s="15" t="n">
        <v>0.7527777777777778</v>
      </c>
      <c r="X60" s="15" t="n">
        <v>0.7576388888888889</v>
      </c>
      <c r="Y60" s="15" t="n">
        <v>0.7534722222222222</v>
      </c>
      <c r="Z60" s="15" t="n">
        <v>0.7569444444444444</v>
      </c>
      <c r="AA60" s="15" t="n">
        <v>0.7583333333333333</v>
      </c>
      <c r="AB60" s="15" t="n">
        <v>0.7604166666666666</v>
      </c>
      <c r="AC60" s="15" t="n">
        <v>0.7604166666666666</v>
      </c>
      <c r="AD60" s="15" t="n">
        <v>0.7611111111111111</v>
      </c>
      <c r="AE60" s="15" t="n">
        <v>0.7618055555555555</v>
      </c>
      <c r="AF60" s="15" t="n">
        <v>0.7604166666666666</v>
      </c>
      <c r="AG60" s="15" t="n">
        <v>0.7625</v>
      </c>
      <c r="AH60" s="15" t="n">
        <v>0.7645833333333333</v>
      </c>
      <c r="AI60" s="15" t="n">
        <v>0.7680555555555556</v>
      </c>
      <c r="AJ60" s="15" t="n">
        <v>0.7652777777777777</v>
      </c>
      <c r="AK60" s="15" t="n">
        <v>0.7701388888888889</v>
      </c>
      <c r="AL60" s="15" t="n">
        <v>0.7729166666666667</v>
      </c>
      <c r="AM60" s="15" t="n">
        <v>0.7638888888888888</v>
      </c>
      <c r="AN60" s="15" t="n">
        <v>0.7652777777777777</v>
      </c>
      <c r="AO60" s="15" t="n">
        <v>0.7694444444444445</v>
      </c>
      <c r="AP60" s="15" t="n">
        <v>0.7673611111111112</v>
      </c>
      <c r="AQ60" s="15" t="n">
        <v>0.7756944444444445</v>
      </c>
      <c r="AR60" s="15" t="n">
        <v>0.7763888888888889</v>
      </c>
      <c r="AS60" s="15" t="n">
        <v>0.7777777777777778</v>
      </c>
      <c r="AT60" s="15" t="n">
        <v>0.775</v>
      </c>
      <c r="AU60" s="15" t="n">
        <v>0.7729166666666667</v>
      </c>
      <c r="AV60" s="15" t="n">
        <v>0.7736111111111111</v>
      </c>
      <c r="AW60" s="15" t="n">
        <v>0.7763888888888889</v>
      </c>
      <c r="AX60" s="15" t="n">
        <v>0.7861111111111111</v>
      </c>
    </row>
    <row r="61">
      <c r="A61" s="14" t="n">
        <v>46080</v>
      </c>
      <c r="B61" s="15" t="n">
        <v>0.7423611111111111</v>
      </c>
      <c r="C61" s="15" t="n">
        <v>0.7305555555555555</v>
      </c>
      <c r="D61" s="15" t="n">
        <v>0.7451388888888889</v>
      </c>
      <c r="E61" s="15" t="n">
        <v>0.7444444444444445</v>
      </c>
      <c r="F61" s="15" t="n">
        <v>0.7458333333333333</v>
      </c>
      <c r="G61" s="15" t="n">
        <v>0.7472222222222222</v>
      </c>
      <c r="H61" s="15" t="n">
        <v>0.7472222222222222</v>
      </c>
      <c r="I61" s="15" t="n">
        <v>0.7472222222222222</v>
      </c>
      <c r="J61" s="15" t="n">
        <v>0.7472222222222222</v>
      </c>
      <c r="K61" s="15" t="n">
        <v>0.7493055555555556</v>
      </c>
      <c r="L61" s="15" t="n">
        <v>0.7513888888888889</v>
      </c>
      <c r="M61" s="15" t="n">
        <v>0.75</v>
      </c>
      <c r="N61" s="15" t="n">
        <v>0.7486111111111111</v>
      </c>
      <c r="O61" s="15" t="n">
        <v>0.75</v>
      </c>
      <c r="P61" s="15" t="n">
        <v>0.7458333333333333</v>
      </c>
      <c r="Q61" s="15" t="n">
        <v>0.75</v>
      </c>
      <c r="R61" s="15" t="n">
        <v>0.7506944444444444</v>
      </c>
      <c r="S61" s="15" t="n">
        <v>0.75625</v>
      </c>
      <c r="T61" s="15" t="n">
        <v>0.7583333333333333</v>
      </c>
      <c r="U61" s="15" t="n">
        <v>0.7590277777777777</v>
      </c>
      <c r="V61" s="15" t="n">
        <v>0.7527777777777778</v>
      </c>
      <c r="W61" s="15" t="n">
        <v>0.7534722222222222</v>
      </c>
      <c r="X61" s="15" t="n">
        <v>0.7583333333333333</v>
      </c>
      <c r="Y61" s="15" t="n">
        <v>0.7534722222222222</v>
      </c>
      <c r="Z61" s="15" t="n">
        <v>0.7576388888888889</v>
      </c>
      <c r="AA61" s="15" t="n">
        <v>0.7590277777777777</v>
      </c>
      <c r="AB61" s="15" t="n">
        <v>0.7604166666666666</v>
      </c>
      <c r="AC61" s="15" t="n">
        <v>0.7611111111111111</v>
      </c>
      <c r="AD61" s="15" t="n">
        <v>0.7618055555555555</v>
      </c>
      <c r="AE61" s="15" t="n">
        <v>0.7625</v>
      </c>
      <c r="AF61" s="15" t="n">
        <v>0.7611111111111111</v>
      </c>
      <c r="AG61" s="15" t="n">
        <v>0.7631944444444444</v>
      </c>
      <c r="AH61" s="15" t="n">
        <v>0.7652777777777777</v>
      </c>
      <c r="AI61" s="15" t="n">
        <v>0.7680555555555556</v>
      </c>
      <c r="AJ61" s="15" t="n">
        <v>0.7659722222222223</v>
      </c>
      <c r="AK61" s="15" t="n">
        <v>0.7701388888888889</v>
      </c>
      <c r="AL61" s="15" t="n">
        <v>0.7729166666666667</v>
      </c>
      <c r="AM61" s="15" t="n">
        <v>0.7645833333333333</v>
      </c>
      <c r="AN61" s="15" t="n">
        <v>0.7659722222222223</v>
      </c>
      <c r="AO61" s="15" t="n">
        <v>0.7694444444444445</v>
      </c>
      <c r="AP61" s="15" t="n">
        <v>0.7680555555555556</v>
      </c>
      <c r="AQ61" s="15" t="n">
        <v>0.7763888888888889</v>
      </c>
      <c r="AR61" s="15" t="n">
        <v>0.7770833333333333</v>
      </c>
      <c r="AS61" s="15" t="n">
        <v>0.7784722222222222</v>
      </c>
      <c r="AT61" s="15" t="n">
        <v>0.7756944444444445</v>
      </c>
      <c r="AU61" s="15" t="n">
        <v>0.7729166666666667</v>
      </c>
      <c r="AV61" s="15" t="n">
        <v>0.7743055555555556</v>
      </c>
      <c r="AW61" s="15" t="n">
        <v>0.7763888888888889</v>
      </c>
      <c r="AX61" s="15" t="n">
        <v>0.7868055555555555</v>
      </c>
    </row>
    <row r="62">
      <c r="A62" s="14" t="n">
        <v>46081</v>
      </c>
      <c r="B62" s="15" t="n">
        <v>0.7430555555555556</v>
      </c>
      <c r="C62" s="15" t="n">
        <v>0.73125</v>
      </c>
      <c r="D62" s="15" t="n">
        <v>0.7458333333333333</v>
      </c>
      <c r="E62" s="15" t="n">
        <v>0.7451388888888889</v>
      </c>
      <c r="F62" s="15" t="n">
        <v>0.7465277777777778</v>
      </c>
      <c r="G62" s="15" t="n">
        <v>0.7479166666666667</v>
      </c>
      <c r="H62" s="15" t="n">
        <v>0.7479166666666667</v>
      </c>
      <c r="I62" s="15" t="n">
        <v>0.7479166666666667</v>
      </c>
      <c r="J62" s="15" t="n">
        <v>0.7479166666666667</v>
      </c>
      <c r="K62" s="15" t="n">
        <v>0.7493055555555556</v>
      </c>
      <c r="L62" s="15" t="n">
        <v>0.7520833333333333</v>
      </c>
      <c r="M62" s="15" t="n">
        <v>0.7506944444444444</v>
      </c>
      <c r="N62" s="15" t="n">
        <v>0.7493055555555556</v>
      </c>
      <c r="O62" s="15" t="n">
        <v>0.75</v>
      </c>
      <c r="P62" s="15" t="n">
        <v>0.7465277777777778</v>
      </c>
      <c r="Q62" s="15" t="n">
        <v>0.7506944444444444</v>
      </c>
      <c r="R62" s="15" t="n">
        <v>0.7513888888888889</v>
      </c>
      <c r="S62" s="15" t="n">
        <v>0.7569444444444444</v>
      </c>
      <c r="T62" s="15" t="n">
        <v>0.7583333333333333</v>
      </c>
      <c r="U62" s="15" t="n">
        <v>0.7597222222222222</v>
      </c>
      <c r="V62" s="15" t="n">
        <v>0.7534722222222222</v>
      </c>
      <c r="W62" s="15" t="n">
        <v>0.7541666666666667</v>
      </c>
      <c r="X62" s="15" t="n">
        <v>0.7590277777777777</v>
      </c>
      <c r="Y62" s="15" t="n">
        <v>0.7541666666666667</v>
      </c>
      <c r="Z62" s="15" t="n">
        <v>0.7583333333333333</v>
      </c>
      <c r="AA62" s="15" t="n">
        <v>0.7597222222222222</v>
      </c>
      <c r="AB62" s="15" t="n">
        <v>0.7611111111111111</v>
      </c>
      <c r="AC62" s="15" t="n">
        <v>0.7618055555555555</v>
      </c>
      <c r="AD62" s="15" t="n">
        <v>0.7625</v>
      </c>
      <c r="AE62" s="15" t="n">
        <v>0.7631944444444444</v>
      </c>
      <c r="AF62" s="15" t="n">
        <v>0.7618055555555555</v>
      </c>
      <c r="AG62" s="15" t="n">
        <v>0.7631944444444444</v>
      </c>
      <c r="AH62" s="15" t="n">
        <v>0.7659722222222223</v>
      </c>
      <c r="AI62" s="15" t="n">
        <v>0.76875</v>
      </c>
      <c r="AJ62" s="15" t="n">
        <v>0.7666666666666667</v>
      </c>
      <c r="AK62" s="15" t="n">
        <v>0.7708333333333334</v>
      </c>
      <c r="AL62" s="15" t="n">
        <v>0.7736111111111111</v>
      </c>
      <c r="AM62" s="15" t="n">
        <v>0.7652777777777777</v>
      </c>
      <c r="AN62" s="15" t="n">
        <v>0.7666666666666667</v>
      </c>
      <c r="AO62" s="15" t="n">
        <v>0.7701388888888889</v>
      </c>
      <c r="AP62" s="15" t="n">
        <v>0.7680555555555556</v>
      </c>
      <c r="AQ62" s="15" t="n">
        <v>0.7770833333333333</v>
      </c>
      <c r="AR62" s="15" t="n">
        <v>0.7770833333333333</v>
      </c>
      <c r="AS62" s="15" t="n">
        <v>0.7784722222222222</v>
      </c>
      <c r="AT62" s="15" t="n">
        <v>0.7763888888888889</v>
      </c>
      <c r="AU62" s="15" t="n">
        <v>0.7736111111111111</v>
      </c>
      <c r="AV62" s="15" t="n">
        <v>0.775</v>
      </c>
      <c r="AW62" s="15" t="n">
        <v>0.7770833333333333</v>
      </c>
      <c r="AX62" s="15" t="n">
        <v>0.7868055555555555</v>
      </c>
    </row>
    <row r="63">
      <c r="A63" s="14" t="n">
        <v>46082</v>
      </c>
      <c r="B63" s="15" t="n">
        <v>0.7444444444444445</v>
      </c>
      <c r="C63" s="15" t="n">
        <v>0.7326388888888888</v>
      </c>
      <c r="D63" s="15" t="n">
        <v>0.7465277777777778</v>
      </c>
      <c r="E63" s="15" t="n">
        <v>0.7458333333333333</v>
      </c>
      <c r="F63" s="15" t="n">
        <v>0.7472222222222222</v>
      </c>
      <c r="G63" s="15" t="n">
        <v>0.7486111111111111</v>
      </c>
      <c r="H63" s="15" t="n">
        <v>0.7486111111111111</v>
      </c>
      <c r="I63" s="15" t="n">
        <v>0.7486111111111111</v>
      </c>
      <c r="J63" s="15" t="n">
        <v>0.7486111111111111</v>
      </c>
      <c r="K63" s="15" t="n">
        <v>0.75</v>
      </c>
      <c r="L63" s="15" t="n">
        <v>0.7527777777777778</v>
      </c>
      <c r="M63" s="15" t="n">
        <v>0.7513888888888889</v>
      </c>
      <c r="N63" s="15" t="n">
        <v>0.75</v>
      </c>
      <c r="O63" s="15" t="n">
        <v>0.7506944444444444</v>
      </c>
      <c r="P63" s="15" t="n">
        <v>0.7465277777777778</v>
      </c>
      <c r="Q63" s="15" t="n">
        <v>0.7513888888888889</v>
      </c>
      <c r="R63" s="15" t="n">
        <v>0.7520833333333333</v>
      </c>
      <c r="S63" s="15" t="n">
        <v>0.7576388888888889</v>
      </c>
      <c r="T63" s="15" t="n">
        <v>0.7590277777777777</v>
      </c>
      <c r="U63" s="15" t="n">
        <v>0.7604166666666666</v>
      </c>
      <c r="V63" s="15" t="n">
        <v>0.7541666666666667</v>
      </c>
      <c r="W63" s="15" t="n">
        <v>0.7548611111111111</v>
      </c>
      <c r="X63" s="15" t="n">
        <v>0.7590277777777777</v>
      </c>
      <c r="Y63" s="15" t="n">
        <v>0.7548611111111111</v>
      </c>
      <c r="Z63" s="15" t="n">
        <v>0.7590277777777777</v>
      </c>
      <c r="AA63" s="15" t="n">
        <v>0.7604166666666666</v>
      </c>
      <c r="AB63" s="15" t="n">
        <v>0.7618055555555555</v>
      </c>
      <c r="AC63" s="15" t="n">
        <v>0.7625</v>
      </c>
      <c r="AD63" s="15" t="n">
        <v>0.7631944444444444</v>
      </c>
      <c r="AE63" s="15" t="n">
        <v>0.7638888888888888</v>
      </c>
      <c r="AF63" s="15" t="n">
        <v>0.7618055555555555</v>
      </c>
      <c r="AG63" s="15" t="n">
        <v>0.7638888888888888</v>
      </c>
      <c r="AH63" s="15" t="n">
        <v>0.7659722222222223</v>
      </c>
      <c r="AI63" s="15" t="n">
        <v>0.7694444444444445</v>
      </c>
      <c r="AJ63" s="15" t="n">
        <v>0.7673611111111112</v>
      </c>
      <c r="AK63" s="15" t="n">
        <v>0.7715277777777778</v>
      </c>
      <c r="AL63" s="15" t="n">
        <v>0.7743055555555556</v>
      </c>
      <c r="AM63" s="15" t="n">
        <v>0.7659722222222223</v>
      </c>
      <c r="AN63" s="15" t="n">
        <v>0.7673611111111112</v>
      </c>
      <c r="AO63" s="15" t="n">
        <v>0.7708333333333334</v>
      </c>
      <c r="AP63" s="15" t="n">
        <v>0.76875</v>
      </c>
      <c r="AQ63" s="15" t="n">
        <v>0.7777777777777778</v>
      </c>
      <c r="AR63" s="15" t="n">
        <v>0.7777777777777778</v>
      </c>
      <c r="AS63" s="15" t="n">
        <v>0.7791666666666667</v>
      </c>
      <c r="AT63" s="15" t="n">
        <v>0.7770833333333333</v>
      </c>
      <c r="AU63" s="15" t="n">
        <v>0.7743055555555556</v>
      </c>
      <c r="AV63" s="15" t="n">
        <v>0.775</v>
      </c>
      <c r="AW63" s="15" t="n">
        <v>0.7777777777777778</v>
      </c>
      <c r="AX63" s="15" t="n">
        <v>0.7875</v>
      </c>
    </row>
    <row r="64">
      <c r="A64" s="14" t="n">
        <v>46083</v>
      </c>
      <c r="B64" s="15" t="n">
        <v>0.7451388888888889</v>
      </c>
      <c r="C64" s="15" t="n">
        <v>0.7333333333333333</v>
      </c>
      <c r="D64" s="15" t="n">
        <v>0.7472222222222222</v>
      </c>
      <c r="E64" s="15" t="n">
        <v>0.7465277777777778</v>
      </c>
      <c r="F64" s="15" t="n">
        <v>0.7479166666666667</v>
      </c>
      <c r="G64" s="15" t="n">
        <v>0.7493055555555556</v>
      </c>
      <c r="H64" s="15" t="n">
        <v>0.7493055555555556</v>
      </c>
      <c r="I64" s="15" t="n">
        <v>0.7493055555555556</v>
      </c>
      <c r="J64" s="15" t="n">
        <v>0.7493055555555556</v>
      </c>
      <c r="K64" s="15" t="n">
        <v>0.7506944444444444</v>
      </c>
      <c r="L64" s="15" t="n">
        <v>0.7534722222222222</v>
      </c>
      <c r="M64" s="15" t="n">
        <v>0.7520833333333333</v>
      </c>
      <c r="N64" s="15" t="n">
        <v>0.7506944444444444</v>
      </c>
      <c r="O64" s="15" t="n">
        <v>0.7513888888888889</v>
      </c>
      <c r="P64" s="15" t="n">
        <v>0.7472222222222222</v>
      </c>
      <c r="Q64" s="15" t="n">
        <v>0.7520833333333333</v>
      </c>
      <c r="R64" s="15" t="n">
        <v>0.7527777777777778</v>
      </c>
      <c r="S64" s="15" t="n">
        <v>0.7583333333333333</v>
      </c>
      <c r="T64" s="15" t="n">
        <v>0.7597222222222222</v>
      </c>
      <c r="U64" s="15" t="n">
        <v>0.7611111111111111</v>
      </c>
      <c r="V64" s="15" t="n">
        <v>0.7548611111111111</v>
      </c>
      <c r="W64" s="15" t="n">
        <v>0.7555555555555555</v>
      </c>
      <c r="X64" s="15" t="n">
        <v>0.7597222222222222</v>
      </c>
      <c r="Y64" s="15" t="n">
        <v>0.7555555555555555</v>
      </c>
      <c r="Z64" s="15" t="n">
        <v>0.7597222222222222</v>
      </c>
      <c r="AA64" s="15" t="n">
        <v>0.7611111111111111</v>
      </c>
      <c r="AB64" s="15" t="n">
        <v>0.7625</v>
      </c>
      <c r="AC64" s="15" t="n">
        <v>0.7625</v>
      </c>
      <c r="AD64" s="15" t="n">
        <v>0.7638888888888888</v>
      </c>
      <c r="AE64" s="15" t="n">
        <v>0.7645833333333333</v>
      </c>
      <c r="AF64" s="15" t="n">
        <v>0.7625</v>
      </c>
      <c r="AG64" s="15" t="n">
        <v>0.7645833333333333</v>
      </c>
      <c r="AH64" s="15" t="n">
        <v>0.7666666666666667</v>
      </c>
      <c r="AI64" s="15" t="n">
        <v>0.7701388888888889</v>
      </c>
      <c r="AJ64" s="15" t="n">
        <v>0.7680555555555556</v>
      </c>
      <c r="AK64" s="15" t="n">
        <v>0.7722222222222223</v>
      </c>
      <c r="AL64" s="15" t="n">
        <v>0.775</v>
      </c>
      <c r="AM64" s="15" t="n">
        <v>0.7666666666666667</v>
      </c>
      <c r="AN64" s="15" t="n">
        <v>0.7680555555555556</v>
      </c>
      <c r="AO64" s="15" t="n">
        <v>0.7715277777777778</v>
      </c>
      <c r="AP64" s="15" t="n">
        <v>0.7694444444444445</v>
      </c>
      <c r="AQ64" s="15" t="n">
        <v>0.7777777777777778</v>
      </c>
      <c r="AR64" s="15" t="n">
        <v>0.7784722222222222</v>
      </c>
      <c r="AS64" s="15" t="n">
        <v>0.7798611111111111</v>
      </c>
      <c r="AT64" s="15" t="n">
        <v>0.7770833333333333</v>
      </c>
      <c r="AU64" s="15" t="n">
        <v>0.775</v>
      </c>
      <c r="AV64" s="15" t="n">
        <v>0.7756944444444445</v>
      </c>
      <c r="AW64" s="15" t="n">
        <v>0.7784722222222222</v>
      </c>
      <c r="AX64" s="15" t="n">
        <v>0.7875</v>
      </c>
    </row>
    <row r="65">
      <c r="A65" s="14" t="n">
        <v>46084</v>
      </c>
      <c r="B65" s="15" t="n">
        <v>0.7458333333333333</v>
      </c>
      <c r="C65" s="15" t="n">
        <v>0.7340277777777777</v>
      </c>
      <c r="D65" s="15" t="n">
        <v>0.7479166666666667</v>
      </c>
      <c r="E65" s="15" t="n">
        <v>0.7472222222222222</v>
      </c>
      <c r="F65" s="15" t="n">
        <v>0.7486111111111111</v>
      </c>
      <c r="G65" s="15" t="n">
        <v>0.75</v>
      </c>
      <c r="H65" s="15" t="n">
        <v>0.75</v>
      </c>
      <c r="I65" s="15" t="n">
        <v>0.75</v>
      </c>
      <c r="J65" s="15" t="n">
        <v>0.75</v>
      </c>
      <c r="K65" s="15" t="n">
        <v>0.7513888888888889</v>
      </c>
      <c r="L65" s="15" t="n">
        <v>0.7541666666666667</v>
      </c>
      <c r="M65" s="15" t="n">
        <v>0.7520833333333333</v>
      </c>
      <c r="N65" s="15" t="n">
        <v>0.7513888888888889</v>
      </c>
      <c r="O65" s="15" t="n">
        <v>0.7520833333333333</v>
      </c>
      <c r="P65" s="15" t="n">
        <v>0.7472222222222222</v>
      </c>
      <c r="Q65" s="15" t="n">
        <v>0.7527777777777778</v>
      </c>
      <c r="R65" s="15" t="n">
        <v>0.7534722222222222</v>
      </c>
      <c r="S65" s="15" t="n">
        <v>0.7590277777777777</v>
      </c>
      <c r="T65" s="15" t="n">
        <v>0.7604166666666666</v>
      </c>
      <c r="U65" s="15" t="n">
        <v>0.7618055555555555</v>
      </c>
      <c r="V65" s="15" t="n">
        <v>0.7555555555555555</v>
      </c>
      <c r="W65" s="15" t="n">
        <v>0.75625</v>
      </c>
      <c r="X65" s="15" t="n">
        <v>0.7604166666666666</v>
      </c>
      <c r="Y65" s="15" t="n">
        <v>0.75625</v>
      </c>
      <c r="Z65" s="15" t="n">
        <v>0.7604166666666666</v>
      </c>
      <c r="AA65" s="15" t="n">
        <v>0.7611111111111111</v>
      </c>
      <c r="AB65" s="15" t="n">
        <v>0.7631944444444444</v>
      </c>
      <c r="AC65" s="15" t="n">
        <v>0.7631944444444444</v>
      </c>
      <c r="AD65" s="15" t="n">
        <v>0.7645833333333333</v>
      </c>
      <c r="AE65" s="15" t="n">
        <v>0.7652777777777777</v>
      </c>
      <c r="AF65" s="15" t="n">
        <v>0.7631944444444444</v>
      </c>
      <c r="AG65" s="15" t="n">
        <v>0.7652777777777777</v>
      </c>
      <c r="AH65" s="15" t="n">
        <v>0.7673611111111112</v>
      </c>
      <c r="AI65" s="15" t="n">
        <v>0.7708333333333334</v>
      </c>
      <c r="AJ65" s="15" t="n">
        <v>0.76875</v>
      </c>
      <c r="AK65" s="15" t="n">
        <v>0.7729166666666667</v>
      </c>
      <c r="AL65" s="15" t="n">
        <v>0.7756944444444445</v>
      </c>
      <c r="AM65" s="15" t="n">
        <v>0.7666666666666667</v>
      </c>
      <c r="AN65" s="15" t="n">
        <v>0.7680555555555556</v>
      </c>
      <c r="AO65" s="15" t="n">
        <v>0.7722222222222223</v>
      </c>
      <c r="AP65" s="15" t="n">
        <v>0.7701388888888889</v>
      </c>
      <c r="AQ65" s="15" t="n">
        <v>0.7784722222222222</v>
      </c>
      <c r="AR65" s="15" t="n">
        <v>0.7791666666666667</v>
      </c>
      <c r="AS65" s="15" t="n">
        <v>0.7805555555555556</v>
      </c>
      <c r="AT65" s="15" t="n">
        <v>0.7777777777777778</v>
      </c>
      <c r="AU65" s="15" t="n">
        <v>0.7756944444444445</v>
      </c>
      <c r="AV65" s="15" t="n">
        <v>0.7763888888888889</v>
      </c>
      <c r="AW65" s="15" t="n">
        <v>0.7784722222222222</v>
      </c>
      <c r="AX65" s="15" t="n">
        <v>0.7881944444444444</v>
      </c>
    </row>
    <row r="66">
      <c r="A66" s="14" t="n">
        <v>46085</v>
      </c>
      <c r="B66" s="15" t="n">
        <v>0.7465277777777778</v>
      </c>
      <c r="C66" s="15" t="n">
        <v>0.7347222222222223</v>
      </c>
      <c r="D66" s="15" t="n">
        <v>0.7486111111111111</v>
      </c>
      <c r="E66" s="15" t="n">
        <v>0.7479166666666667</v>
      </c>
      <c r="F66" s="15" t="n">
        <v>0.7493055555555556</v>
      </c>
      <c r="G66" s="15" t="n">
        <v>0.7506944444444444</v>
      </c>
      <c r="H66" s="15" t="n">
        <v>0.7506944444444444</v>
      </c>
      <c r="I66" s="15" t="n">
        <v>0.75</v>
      </c>
      <c r="J66" s="15" t="n">
        <v>0.7506944444444444</v>
      </c>
      <c r="K66" s="15" t="n">
        <v>0.7520833333333333</v>
      </c>
      <c r="L66" s="15" t="n">
        <v>0.7548611111111111</v>
      </c>
      <c r="M66" s="15" t="n">
        <v>0.7527777777777778</v>
      </c>
      <c r="N66" s="15" t="n">
        <v>0.7520833333333333</v>
      </c>
      <c r="O66" s="15" t="n">
        <v>0.7527777777777778</v>
      </c>
      <c r="P66" s="15" t="n">
        <v>0.7479166666666667</v>
      </c>
      <c r="Q66" s="15" t="n">
        <v>0.7527777777777778</v>
      </c>
      <c r="R66" s="15" t="n">
        <v>0.7541666666666667</v>
      </c>
      <c r="S66" s="15" t="n">
        <v>0.7597222222222222</v>
      </c>
      <c r="T66" s="15" t="n">
        <v>0.7611111111111111</v>
      </c>
      <c r="U66" s="15" t="n">
        <v>0.7625</v>
      </c>
      <c r="V66" s="15" t="n">
        <v>0.75625</v>
      </c>
      <c r="W66" s="15" t="n">
        <v>0.7569444444444444</v>
      </c>
      <c r="X66" s="15" t="n">
        <v>0.7611111111111111</v>
      </c>
      <c r="Y66" s="15" t="n">
        <v>0.7569444444444444</v>
      </c>
      <c r="Z66" s="15" t="n">
        <v>0.7604166666666666</v>
      </c>
      <c r="AA66" s="15" t="n">
        <v>0.7618055555555555</v>
      </c>
      <c r="AB66" s="15" t="n">
        <v>0.7638888888888888</v>
      </c>
      <c r="AC66" s="15" t="n">
        <v>0.7638888888888888</v>
      </c>
      <c r="AD66" s="15" t="n">
        <v>0.7645833333333333</v>
      </c>
      <c r="AE66" s="15" t="n">
        <v>0.7659722222222223</v>
      </c>
      <c r="AF66" s="15" t="n">
        <v>0.7638888888888888</v>
      </c>
      <c r="AG66" s="15" t="n">
        <v>0.7659722222222223</v>
      </c>
      <c r="AH66" s="15" t="n">
        <v>0.7680555555555556</v>
      </c>
      <c r="AI66" s="15" t="n">
        <v>0.7715277777777778</v>
      </c>
      <c r="AJ66" s="15" t="n">
        <v>0.7694444444444445</v>
      </c>
      <c r="AK66" s="15" t="n">
        <v>0.7736111111111111</v>
      </c>
      <c r="AL66" s="15" t="n">
        <v>0.7763888888888889</v>
      </c>
      <c r="AM66" s="15" t="n">
        <v>0.7673611111111112</v>
      </c>
      <c r="AN66" s="15" t="n">
        <v>0.76875</v>
      </c>
      <c r="AO66" s="15" t="n">
        <v>0.7729166666666667</v>
      </c>
      <c r="AP66" s="15" t="n">
        <v>0.7708333333333334</v>
      </c>
      <c r="AQ66" s="15" t="n">
        <v>0.7791666666666667</v>
      </c>
      <c r="AR66" s="15" t="n">
        <v>0.7798611111111111</v>
      </c>
      <c r="AS66" s="15" t="n">
        <v>0.7805555555555556</v>
      </c>
      <c r="AT66" s="15" t="n">
        <v>0.7784722222222222</v>
      </c>
      <c r="AU66" s="15" t="n">
        <v>0.7756944444444445</v>
      </c>
      <c r="AV66" s="15" t="n">
        <v>0.7770833333333333</v>
      </c>
      <c r="AW66" s="15" t="n">
        <v>0.7791666666666667</v>
      </c>
      <c r="AX66" s="15" t="n">
        <v>0.7881944444444444</v>
      </c>
    </row>
    <row r="67">
      <c r="A67" s="14" t="n">
        <v>46086</v>
      </c>
      <c r="B67" s="15" t="n">
        <v>0.7479166666666667</v>
      </c>
      <c r="C67" s="15" t="n">
        <v>0.7361111111111112</v>
      </c>
      <c r="D67" s="15" t="n">
        <v>0.75</v>
      </c>
      <c r="E67" s="15" t="n">
        <v>0.7486111111111111</v>
      </c>
      <c r="F67" s="15" t="n">
        <v>0.75</v>
      </c>
      <c r="G67" s="15" t="n">
        <v>0.7513888888888889</v>
      </c>
      <c r="H67" s="15" t="n">
        <v>0.7513888888888889</v>
      </c>
      <c r="I67" s="15" t="n">
        <v>0.7506944444444444</v>
      </c>
      <c r="J67" s="15" t="n">
        <v>0.7513888888888889</v>
      </c>
      <c r="K67" s="15" t="n">
        <v>0.7527777777777778</v>
      </c>
      <c r="L67" s="15" t="n">
        <v>0.7548611111111111</v>
      </c>
      <c r="M67" s="15" t="n">
        <v>0.7534722222222222</v>
      </c>
      <c r="N67" s="15" t="n">
        <v>0.7520833333333333</v>
      </c>
      <c r="O67" s="15" t="n">
        <v>0.7534722222222222</v>
      </c>
      <c r="P67" s="15" t="n">
        <v>0.7486111111111111</v>
      </c>
      <c r="Q67" s="15" t="n">
        <v>0.7534722222222222</v>
      </c>
      <c r="R67" s="15" t="n">
        <v>0.7548611111111111</v>
      </c>
      <c r="S67" s="15" t="n">
        <v>0.7604166666666666</v>
      </c>
      <c r="T67" s="15" t="n">
        <v>0.7618055555555555</v>
      </c>
      <c r="U67" s="15" t="n">
        <v>0.7631944444444444</v>
      </c>
      <c r="V67" s="15" t="n">
        <v>0.7569444444444444</v>
      </c>
      <c r="W67" s="15" t="n">
        <v>0.7576388888888889</v>
      </c>
      <c r="X67" s="15" t="n">
        <v>0.7618055555555555</v>
      </c>
      <c r="Y67" s="15" t="n">
        <v>0.7576388888888889</v>
      </c>
      <c r="Z67" s="15" t="n">
        <v>0.7611111111111111</v>
      </c>
      <c r="AA67" s="15" t="n">
        <v>0.7625</v>
      </c>
      <c r="AB67" s="15" t="n">
        <v>0.7645833333333333</v>
      </c>
      <c r="AC67" s="15" t="n">
        <v>0.7645833333333333</v>
      </c>
      <c r="AD67" s="15" t="n">
        <v>0.7652777777777777</v>
      </c>
      <c r="AE67" s="15" t="n">
        <v>0.7659722222222223</v>
      </c>
      <c r="AF67" s="15" t="n">
        <v>0.7645833333333333</v>
      </c>
      <c r="AG67" s="15" t="n">
        <v>0.7666666666666667</v>
      </c>
      <c r="AH67" s="15" t="n">
        <v>0.76875</v>
      </c>
      <c r="AI67" s="15" t="n">
        <v>0.7722222222222223</v>
      </c>
      <c r="AJ67" s="15" t="n">
        <v>0.7694444444444445</v>
      </c>
      <c r="AK67" s="15" t="n">
        <v>0.7736111111111111</v>
      </c>
      <c r="AL67" s="15" t="n">
        <v>0.7763888888888889</v>
      </c>
      <c r="AM67" s="15" t="n">
        <v>0.7680555555555556</v>
      </c>
      <c r="AN67" s="15" t="n">
        <v>0.7694444444444445</v>
      </c>
      <c r="AO67" s="15" t="n">
        <v>0.7729166666666667</v>
      </c>
      <c r="AP67" s="15" t="n">
        <v>0.7708333333333334</v>
      </c>
      <c r="AQ67" s="15" t="n">
        <v>0.7798611111111111</v>
      </c>
      <c r="AR67" s="15" t="n">
        <v>0.7798611111111111</v>
      </c>
      <c r="AS67" s="15" t="n">
        <v>0.78125</v>
      </c>
      <c r="AT67" s="15" t="n">
        <v>0.7791666666666667</v>
      </c>
      <c r="AU67" s="15" t="n">
        <v>0.7763888888888889</v>
      </c>
      <c r="AV67" s="15" t="n">
        <v>0.7770833333333333</v>
      </c>
      <c r="AW67" s="15" t="n">
        <v>0.7798611111111111</v>
      </c>
      <c r="AX67" s="15" t="n">
        <v>0.7888888888888889</v>
      </c>
    </row>
    <row r="68">
      <c r="A68" s="14" t="n">
        <v>46087</v>
      </c>
      <c r="B68" s="15" t="n">
        <v>0.7486111111111111</v>
      </c>
      <c r="C68" s="15" t="n">
        <v>0.7368055555555556</v>
      </c>
      <c r="D68" s="15" t="n">
        <v>0.7506944444444444</v>
      </c>
      <c r="E68" s="15" t="n">
        <v>0.7493055555555556</v>
      </c>
      <c r="F68" s="15" t="n">
        <v>0.7506944444444444</v>
      </c>
      <c r="G68" s="15" t="n">
        <v>0.7520833333333333</v>
      </c>
      <c r="H68" s="15" t="n">
        <v>0.7520833333333333</v>
      </c>
      <c r="I68" s="15" t="n">
        <v>0.7513888888888889</v>
      </c>
      <c r="J68" s="15" t="n">
        <v>0.7520833333333333</v>
      </c>
      <c r="K68" s="15" t="n">
        <v>0.7534722222222222</v>
      </c>
      <c r="L68" s="15" t="n">
        <v>0.7555555555555555</v>
      </c>
      <c r="M68" s="15" t="n">
        <v>0.7541666666666667</v>
      </c>
      <c r="N68" s="15" t="n">
        <v>0.7527777777777778</v>
      </c>
      <c r="O68" s="15" t="n">
        <v>0.7541666666666667</v>
      </c>
      <c r="P68" s="15" t="n">
        <v>0.7486111111111111</v>
      </c>
      <c r="Q68" s="15" t="n">
        <v>0.7541666666666667</v>
      </c>
      <c r="R68" s="15" t="n">
        <v>0.7555555555555555</v>
      </c>
      <c r="S68" s="15" t="n">
        <v>0.7611111111111111</v>
      </c>
      <c r="T68" s="15" t="n">
        <v>0.7625</v>
      </c>
      <c r="U68" s="15" t="n">
        <v>0.7638888888888888</v>
      </c>
      <c r="V68" s="15" t="n">
        <v>0.7569444444444444</v>
      </c>
      <c r="W68" s="15" t="n">
        <v>0.7583333333333333</v>
      </c>
      <c r="X68" s="15" t="n">
        <v>0.7625</v>
      </c>
      <c r="Y68" s="15" t="n">
        <v>0.7576388888888889</v>
      </c>
      <c r="Z68" s="15" t="n">
        <v>0.7618055555555555</v>
      </c>
      <c r="AA68" s="15" t="n">
        <v>0.7631944444444444</v>
      </c>
      <c r="AB68" s="15" t="n">
        <v>0.7645833333333333</v>
      </c>
      <c r="AC68" s="15" t="n">
        <v>0.7652777777777777</v>
      </c>
      <c r="AD68" s="15" t="n">
        <v>0.7659722222222223</v>
      </c>
      <c r="AE68" s="15" t="n">
        <v>0.7666666666666667</v>
      </c>
      <c r="AF68" s="15" t="n">
        <v>0.7652777777777777</v>
      </c>
      <c r="AG68" s="15" t="n">
        <v>0.7666666666666667</v>
      </c>
      <c r="AH68" s="15" t="n">
        <v>0.7694444444444445</v>
      </c>
      <c r="AI68" s="15" t="n">
        <v>0.7729166666666667</v>
      </c>
      <c r="AJ68" s="15" t="n">
        <v>0.7701388888888889</v>
      </c>
      <c r="AK68" s="15" t="n">
        <v>0.7743055555555556</v>
      </c>
      <c r="AL68" s="15" t="n">
        <v>0.7770833333333333</v>
      </c>
      <c r="AM68" s="15" t="n">
        <v>0.76875</v>
      </c>
      <c r="AN68" s="15" t="n">
        <v>0.7701388888888889</v>
      </c>
      <c r="AO68" s="15" t="n">
        <v>0.7736111111111111</v>
      </c>
      <c r="AP68" s="15" t="n">
        <v>0.7715277777777778</v>
      </c>
      <c r="AQ68" s="15" t="n">
        <v>0.7805555555555556</v>
      </c>
      <c r="AR68" s="15" t="n">
        <v>0.7805555555555556</v>
      </c>
      <c r="AS68" s="15" t="n">
        <v>0.7819444444444444</v>
      </c>
      <c r="AT68" s="15" t="n">
        <v>0.7798611111111111</v>
      </c>
      <c r="AU68" s="15" t="n">
        <v>0.7770833333333333</v>
      </c>
      <c r="AV68" s="15" t="n">
        <v>0.7777777777777778</v>
      </c>
      <c r="AW68" s="15" t="n">
        <v>0.7805555555555556</v>
      </c>
      <c r="AX68" s="15" t="n">
        <v>0.7888888888888889</v>
      </c>
    </row>
    <row r="69">
      <c r="A69" s="14" t="n">
        <v>46088</v>
      </c>
      <c r="B69" s="15" t="n">
        <v>0.7493055555555556</v>
      </c>
      <c r="C69" s="15" t="n">
        <v>0.7375</v>
      </c>
      <c r="D69" s="15" t="n">
        <v>0.7513888888888889</v>
      </c>
      <c r="E69" s="15" t="n">
        <v>0.75</v>
      </c>
      <c r="F69" s="15" t="n">
        <v>0.7513888888888889</v>
      </c>
      <c r="G69" s="15" t="n">
        <v>0.7527777777777778</v>
      </c>
      <c r="H69" s="15" t="n">
        <v>0.7527777777777778</v>
      </c>
      <c r="I69" s="15" t="n">
        <v>0.7520833333333333</v>
      </c>
      <c r="J69" s="15" t="n">
        <v>0.7527777777777778</v>
      </c>
      <c r="K69" s="15" t="n">
        <v>0.7541666666666667</v>
      </c>
      <c r="L69" s="15" t="n">
        <v>0.75625</v>
      </c>
      <c r="M69" s="15" t="n">
        <v>0.7548611111111111</v>
      </c>
      <c r="N69" s="15" t="n">
        <v>0.7534722222222222</v>
      </c>
      <c r="O69" s="15" t="n">
        <v>0.7548611111111111</v>
      </c>
      <c r="P69" s="15" t="n">
        <v>0.7493055555555556</v>
      </c>
      <c r="Q69" s="15" t="n">
        <v>0.7548611111111111</v>
      </c>
      <c r="R69" s="15" t="n">
        <v>0.75625</v>
      </c>
      <c r="S69" s="15" t="n">
        <v>0.7618055555555555</v>
      </c>
      <c r="T69" s="15" t="n">
        <v>0.7631944444444444</v>
      </c>
      <c r="U69" s="15" t="n">
        <v>0.7645833333333333</v>
      </c>
      <c r="V69" s="15" t="n">
        <v>0.7576388888888889</v>
      </c>
      <c r="W69" s="15" t="n">
        <v>0.7590277777777777</v>
      </c>
      <c r="X69" s="15" t="n">
        <v>0.7631944444444444</v>
      </c>
      <c r="Y69" s="15" t="n">
        <v>0.7583333333333333</v>
      </c>
      <c r="Z69" s="15" t="n">
        <v>0.7625</v>
      </c>
      <c r="AA69" s="15" t="n">
        <v>0.7638888888888888</v>
      </c>
      <c r="AB69" s="15" t="n">
        <v>0.7652777777777777</v>
      </c>
      <c r="AC69" s="15" t="n">
        <v>0.7659722222222223</v>
      </c>
      <c r="AD69" s="15" t="n">
        <v>0.7666666666666667</v>
      </c>
      <c r="AE69" s="15" t="n">
        <v>0.7673611111111112</v>
      </c>
      <c r="AF69" s="15" t="n">
        <v>0.7652777777777777</v>
      </c>
      <c r="AG69" s="15" t="n">
        <v>0.7673611111111112</v>
      </c>
      <c r="AH69" s="15" t="n">
        <v>0.7701388888888889</v>
      </c>
      <c r="AI69" s="15" t="n">
        <v>0.7729166666666667</v>
      </c>
      <c r="AJ69" s="15" t="n">
        <v>0.7708333333333334</v>
      </c>
      <c r="AK69" s="15" t="n">
        <v>0.775</v>
      </c>
      <c r="AL69" s="15" t="n">
        <v>0.7777777777777778</v>
      </c>
      <c r="AM69" s="15" t="n">
        <v>0.7694444444444445</v>
      </c>
      <c r="AN69" s="15" t="n">
        <v>0.7708333333333334</v>
      </c>
      <c r="AO69" s="15" t="n">
        <v>0.7743055555555556</v>
      </c>
      <c r="AP69" s="15" t="n">
        <v>0.7722222222222223</v>
      </c>
      <c r="AQ69" s="15" t="n">
        <v>0.7805555555555556</v>
      </c>
      <c r="AR69" s="15" t="n">
        <v>0.78125</v>
      </c>
      <c r="AS69" s="15" t="n">
        <v>0.7826388888888889</v>
      </c>
      <c r="AT69" s="15" t="n">
        <v>0.7798611111111111</v>
      </c>
      <c r="AU69" s="15" t="n">
        <v>0.7777777777777778</v>
      </c>
      <c r="AV69" s="15" t="n">
        <v>0.7784722222222222</v>
      </c>
      <c r="AW69" s="15" t="n">
        <v>0.7805555555555556</v>
      </c>
      <c r="AX69" s="15" t="n">
        <v>0.7895833333333333</v>
      </c>
    </row>
    <row r="70">
      <c r="A70" s="14" t="n">
        <v>46089</v>
      </c>
      <c r="B70" s="15" t="n">
        <v>0.75</v>
      </c>
      <c r="C70" s="15" t="n">
        <v>0.7381944444444445</v>
      </c>
      <c r="D70" s="15" t="n">
        <v>0.7520833333333333</v>
      </c>
      <c r="E70" s="15" t="n">
        <v>0.7506944444444444</v>
      </c>
      <c r="F70" s="15" t="n">
        <v>0.7520833333333333</v>
      </c>
      <c r="G70" s="15" t="n">
        <v>0.7534722222222222</v>
      </c>
      <c r="H70" s="15" t="n">
        <v>0.7534722222222222</v>
      </c>
      <c r="I70" s="15" t="n">
        <v>0.7527777777777778</v>
      </c>
      <c r="J70" s="15" t="n">
        <v>0.7527777777777778</v>
      </c>
      <c r="K70" s="15" t="n">
        <v>0.7548611111111111</v>
      </c>
      <c r="L70" s="15" t="n">
        <v>0.7569444444444444</v>
      </c>
      <c r="M70" s="15" t="n">
        <v>0.7555555555555555</v>
      </c>
      <c r="N70" s="15" t="n">
        <v>0.7541666666666667</v>
      </c>
      <c r="O70" s="15" t="n">
        <v>0.7555555555555555</v>
      </c>
      <c r="P70" s="15" t="n">
        <v>0.7493055555555556</v>
      </c>
      <c r="Q70" s="15" t="n">
        <v>0.7555555555555555</v>
      </c>
      <c r="R70" s="15" t="n">
        <v>0.7569444444444444</v>
      </c>
      <c r="S70" s="15" t="n">
        <v>0.7618055555555555</v>
      </c>
      <c r="T70" s="15" t="n">
        <v>0.7638888888888888</v>
      </c>
      <c r="U70" s="15" t="n">
        <v>0.7652777777777777</v>
      </c>
      <c r="V70" s="15" t="n">
        <v>0.7583333333333333</v>
      </c>
      <c r="W70" s="15" t="n">
        <v>0.7597222222222222</v>
      </c>
      <c r="X70" s="15" t="n">
        <v>0.7631944444444444</v>
      </c>
      <c r="Y70" s="15" t="n">
        <v>0.7590277777777777</v>
      </c>
      <c r="Z70" s="15" t="n">
        <v>0.7631944444444444</v>
      </c>
      <c r="AA70" s="15" t="n">
        <v>0.7645833333333333</v>
      </c>
      <c r="AB70" s="15" t="n">
        <v>0.7659722222222223</v>
      </c>
      <c r="AC70" s="15" t="n">
        <v>0.7666666666666667</v>
      </c>
      <c r="AD70" s="15" t="n">
        <v>0.7673611111111112</v>
      </c>
      <c r="AE70" s="15" t="n">
        <v>0.7680555555555556</v>
      </c>
      <c r="AF70" s="15" t="n">
        <v>0.7659722222222223</v>
      </c>
      <c r="AG70" s="15" t="n">
        <v>0.7680555555555556</v>
      </c>
      <c r="AH70" s="15" t="n">
        <v>0.7708333333333334</v>
      </c>
      <c r="AI70" s="15" t="n">
        <v>0.7736111111111111</v>
      </c>
      <c r="AJ70" s="15" t="n">
        <v>0.7715277777777778</v>
      </c>
      <c r="AK70" s="15" t="n">
        <v>0.7756944444444445</v>
      </c>
      <c r="AL70" s="15" t="n">
        <v>0.7784722222222222</v>
      </c>
      <c r="AM70" s="15" t="n">
        <v>0.7701388888888889</v>
      </c>
      <c r="AN70" s="15" t="n">
        <v>0.7708333333333334</v>
      </c>
      <c r="AO70" s="15" t="n">
        <v>0.775</v>
      </c>
      <c r="AP70" s="15" t="n">
        <v>0.7729166666666667</v>
      </c>
      <c r="AQ70" s="15" t="n">
        <v>0.78125</v>
      </c>
      <c r="AR70" s="15" t="n">
        <v>0.7819444444444444</v>
      </c>
      <c r="AS70" s="15" t="n">
        <v>0.7826388888888889</v>
      </c>
      <c r="AT70" s="15" t="n">
        <v>0.7805555555555556</v>
      </c>
      <c r="AU70" s="15" t="n">
        <v>0.7777777777777778</v>
      </c>
      <c r="AV70" s="15" t="n">
        <v>0.7784722222222222</v>
      </c>
      <c r="AW70" s="15" t="n">
        <v>0.78125</v>
      </c>
      <c r="AX70" s="15" t="n">
        <v>0.7895833333333333</v>
      </c>
    </row>
    <row r="71">
      <c r="A71" s="14" t="n">
        <v>46090</v>
      </c>
      <c r="B71" s="15" t="n">
        <v>0.7506944444444444</v>
      </c>
      <c r="C71" s="15" t="n">
        <v>0.7388888888888889</v>
      </c>
      <c r="D71" s="15" t="n">
        <v>0.7527777777777778</v>
      </c>
      <c r="E71" s="15" t="n">
        <v>0.7513888888888889</v>
      </c>
      <c r="F71" s="15" t="n">
        <v>0.7527777777777778</v>
      </c>
      <c r="G71" s="15" t="n">
        <v>0.7548611111111111</v>
      </c>
      <c r="H71" s="15" t="n">
        <v>0.7541666666666667</v>
      </c>
      <c r="I71" s="15" t="n">
        <v>0.7534722222222222</v>
      </c>
      <c r="J71" s="15" t="n">
        <v>0.7534722222222222</v>
      </c>
      <c r="K71" s="15" t="n">
        <v>0.7555555555555555</v>
      </c>
      <c r="L71" s="15" t="n">
        <v>0.7576388888888889</v>
      </c>
      <c r="M71" s="15" t="n">
        <v>0.75625</v>
      </c>
      <c r="N71" s="15" t="n">
        <v>0.7548611111111111</v>
      </c>
      <c r="O71" s="15" t="n">
        <v>0.7555555555555555</v>
      </c>
      <c r="P71" s="15" t="n">
        <v>0.75</v>
      </c>
      <c r="Q71" s="15" t="n">
        <v>0.75625</v>
      </c>
      <c r="R71" s="15" t="n">
        <v>0.7576388888888889</v>
      </c>
      <c r="S71" s="15" t="n">
        <v>0.7625</v>
      </c>
      <c r="T71" s="15" t="n">
        <v>0.7645833333333333</v>
      </c>
      <c r="U71" s="15" t="n">
        <v>0.7652777777777777</v>
      </c>
      <c r="V71" s="15" t="n">
        <v>0.7590277777777777</v>
      </c>
      <c r="W71" s="15" t="n">
        <v>0.7604166666666666</v>
      </c>
      <c r="X71" s="15" t="n">
        <v>0.7638888888888888</v>
      </c>
      <c r="Y71" s="15" t="n">
        <v>0.7597222222222222</v>
      </c>
      <c r="Z71" s="15" t="n">
        <v>0.7638888888888888</v>
      </c>
      <c r="AA71" s="15" t="n">
        <v>0.7645833333333333</v>
      </c>
      <c r="AB71" s="15" t="n">
        <v>0.7666666666666667</v>
      </c>
      <c r="AC71" s="15" t="n">
        <v>0.7666666666666667</v>
      </c>
      <c r="AD71" s="15" t="n">
        <v>0.7680555555555556</v>
      </c>
      <c r="AE71" s="15" t="n">
        <v>0.76875</v>
      </c>
      <c r="AF71" s="15" t="n">
        <v>0.7666666666666667</v>
      </c>
      <c r="AG71" s="15" t="n">
        <v>0.76875</v>
      </c>
      <c r="AH71" s="15" t="n">
        <v>0.7708333333333334</v>
      </c>
      <c r="AI71" s="15" t="n">
        <v>0.7743055555555556</v>
      </c>
      <c r="AJ71" s="15" t="n">
        <v>0.7722222222222223</v>
      </c>
      <c r="AK71" s="15" t="n">
        <v>0.7763888888888889</v>
      </c>
      <c r="AL71" s="15" t="n">
        <v>0.7791666666666667</v>
      </c>
      <c r="AM71" s="15" t="n">
        <v>0.7701388888888889</v>
      </c>
      <c r="AN71" s="15" t="n">
        <v>0.7715277777777778</v>
      </c>
      <c r="AO71" s="15" t="n">
        <v>0.775</v>
      </c>
      <c r="AP71" s="15" t="n">
        <v>0.7729166666666667</v>
      </c>
      <c r="AQ71" s="15" t="n">
        <v>0.7819444444444444</v>
      </c>
      <c r="AR71" s="15" t="n">
        <v>0.7819444444444444</v>
      </c>
      <c r="AS71" s="15" t="n">
        <v>0.7833333333333333</v>
      </c>
      <c r="AT71" s="15" t="n">
        <v>0.78125</v>
      </c>
      <c r="AU71" s="15" t="n">
        <v>0.7784722222222222</v>
      </c>
      <c r="AV71" s="15" t="n">
        <v>0.7791666666666667</v>
      </c>
      <c r="AW71" s="15" t="n">
        <v>0.7819444444444444</v>
      </c>
      <c r="AX71" s="15" t="n">
        <v>0.7902777777777777</v>
      </c>
    </row>
    <row r="72">
      <c r="A72" s="14" t="n">
        <v>46091</v>
      </c>
      <c r="B72" s="15" t="n">
        <v>0.7520833333333333</v>
      </c>
      <c r="C72" s="15" t="n">
        <v>0.7402777777777778</v>
      </c>
      <c r="D72" s="15" t="n">
        <v>0.7534722222222222</v>
      </c>
      <c r="E72" s="15" t="n">
        <v>0.7520833333333333</v>
      </c>
      <c r="F72" s="15" t="n">
        <v>0.7534722222222222</v>
      </c>
      <c r="G72" s="15" t="n">
        <v>0.7555555555555555</v>
      </c>
      <c r="H72" s="15" t="n">
        <v>0.7548611111111111</v>
      </c>
      <c r="I72" s="15" t="n">
        <v>0.7541666666666667</v>
      </c>
      <c r="J72" s="15" t="n">
        <v>0.7541666666666667</v>
      </c>
      <c r="K72" s="15" t="n">
        <v>0.75625</v>
      </c>
      <c r="L72" s="15" t="n">
        <v>0.7583333333333333</v>
      </c>
      <c r="M72" s="15" t="n">
        <v>0.7569444444444444</v>
      </c>
      <c r="N72" s="15" t="n">
        <v>0.7555555555555555</v>
      </c>
      <c r="O72" s="15" t="n">
        <v>0.75625</v>
      </c>
      <c r="P72" s="15" t="n">
        <v>0.75</v>
      </c>
      <c r="Q72" s="15" t="n">
        <v>0.7569444444444444</v>
      </c>
      <c r="R72" s="15" t="n">
        <v>0.7583333333333333</v>
      </c>
      <c r="S72" s="15" t="n">
        <v>0.7631944444444444</v>
      </c>
      <c r="T72" s="15" t="n">
        <v>0.7652777777777777</v>
      </c>
      <c r="U72" s="15" t="n">
        <v>0.7659722222222223</v>
      </c>
      <c r="V72" s="15" t="n">
        <v>0.7597222222222222</v>
      </c>
      <c r="W72" s="15" t="n">
        <v>0.7604166666666666</v>
      </c>
      <c r="X72" s="15" t="n">
        <v>0.7645833333333333</v>
      </c>
      <c r="Y72" s="15" t="n">
        <v>0.7604166666666666</v>
      </c>
      <c r="Z72" s="15" t="n">
        <v>0.7645833333333333</v>
      </c>
      <c r="AA72" s="15" t="n">
        <v>0.7652777777777777</v>
      </c>
      <c r="AB72" s="15" t="n">
        <v>0.7673611111111112</v>
      </c>
      <c r="AC72" s="15" t="n">
        <v>0.7673611111111112</v>
      </c>
      <c r="AD72" s="15" t="n">
        <v>0.7680555555555556</v>
      </c>
      <c r="AE72" s="15" t="n">
        <v>0.7694444444444445</v>
      </c>
      <c r="AF72" s="15" t="n">
        <v>0.7673611111111112</v>
      </c>
      <c r="AG72" s="15" t="n">
        <v>0.7694444444444445</v>
      </c>
      <c r="AH72" s="15" t="n">
        <v>0.7715277777777778</v>
      </c>
      <c r="AI72" s="15" t="n">
        <v>0.775</v>
      </c>
      <c r="AJ72" s="15" t="n">
        <v>0.7729166666666667</v>
      </c>
      <c r="AK72" s="15" t="n">
        <v>0.7770833333333333</v>
      </c>
      <c r="AL72" s="15" t="n">
        <v>0.7791666666666667</v>
      </c>
      <c r="AM72" s="15" t="n">
        <v>0.7708333333333334</v>
      </c>
      <c r="AN72" s="15" t="n">
        <v>0.7722222222222223</v>
      </c>
      <c r="AO72" s="15" t="n">
        <v>0.7756944444444445</v>
      </c>
      <c r="AP72" s="15" t="n">
        <v>0.7736111111111111</v>
      </c>
      <c r="AQ72" s="15" t="n">
        <v>0.7826388888888889</v>
      </c>
      <c r="AR72" s="15" t="n">
        <v>0.7826388888888889</v>
      </c>
      <c r="AS72" s="15" t="n">
        <v>0.7840277777777778</v>
      </c>
      <c r="AT72" s="15" t="n">
        <v>0.7819444444444444</v>
      </c>
      <c r="AU72" s="15" t="n">
        <v>0.7791666666666667</v>
      </c>
      <c r="AV72" s="15" t="n">
        <v>0.7798611111111111</v>
      </c>
      <c r="AW72" s="15" t="n">
        <v>0.7819444444444444</v>
      </c>
      <c r="AX72" s="15" t="n">
        <v>0.7902777777777777</v>
      </c>
    </row>
    <row r="73">
      <c r="A73" s="14" t="n">
        <v>46092</v>
      </c>
      <c r="B73" s="15" t="n">
        <v>0.7527777777777778</v>
      </c>
      <c r="C73" s="15" t="n">
        <v>0.7409722222222223</v>
      </c>
      <c r="D73" s="15" t="n">
        <v>0.7541666666666667</v>
      </c>
      <c r="E73" s="15" t="n">
        <v>0.7527777777777778</v>
      </c>
      <c r="F73" s="15" t="n">
        <v>0.7541666666666667</v>
      </c>
      <c r="G73" s="15" t="n">
        <v>0.75625</v>
      </c>
      <c r="H73" s="15" t="n">
        <v>0.7555555555555555</v>
      </c>
      <c r="I73" s="15" t="n">
        <v>0.7548611111111111</v>
      </c>
      <c r="J73" s="15" t="n">
        <v>0.7548611111111111</v>
      </c>
      <c r="K73" s="15" t="n">
        <v>0.7569444444444444</v>
      </c>
      <c r="L73" s="15" t="n">
        <v>0.7590277777777777</v>
      </c>
      <c r="M73" s="15" t="n">
        <v>0.7569444444444444</v>
      </c>
      <c r="N73" s="15" t="n">
        <v>0.75625</v>
      </c>
      <c r="O73" s="15" t="n">
        <v>0.7569444444444444</v>
      </c>
      <c r="P73" s="15" t="n">
        <v>0.7506944444444444</v>
      </c>
      <c r="Q73" s="15" t="n">
        <v>0.7569444444444444</v>
      </c>
      <c r="R73" s="15" t="n">
        <v>0.7590277777777777</v>
      </c>
      <c r="S73" s="15" t="n">
        <v>0.7638888888888888</v>
      </c>
      <c r="T73" s="15" t="n">
        <v>0.7652777777777777</v>
      </c>
      <c r="U73" s="15" t="n">
        <v>0.7666666666666667</v>
      </c>
      <c r="V73" s="15" t="n">
        <v>0.7604166666666666</v>
      </c>
      <c r="W73" s="15" t="n">
        <v>0.7611111111111111</v>
      </c>
      <c r="X73" s="15" t="n">
        <v>0.7652777777777777</v>
      </c>
      <c r="Y73" s="15" t="n">
        <v>0.7611111111111111</v>
      </c>
      <c r="Z73" s="15" t="n">
        <v>0.7645833333333333</v>
      </c>
      <c r="AA73" s="15" t="n">
        <v>0.7659722222222223</v>
      </c>
      <c r="AB73" s="15" t="n">
        <v>0.7680555555555556</v>
      </c>
      <c r="AC73" s="15" t="n">
        <v>0.7680555555555556</v>
      </c>
      <c r="AD73" s="15" t="n">
        <v>0.76875</v>
      </c>
      <c r="AE73" s="15" t="n">
        <v>0.7694444444444445</v>
      </c>
      <c r="AF73" s="15" t="n">
        <v>0.7680555555555556</v>
      </c>
      <c r="AG73" s="15" t="n">
        <v>0.7694444444444445</v>
      </c>
      <c r="AH73" s="15" t="n">
        <v>0.7722222222222223</v>
      </c>
      <c r="AI73" s="15" t="n">
        <v>0.7756944444444445</v>
      </c>
      <c r="AJ73" s="15" t="n">
        <v>0.7729166666666667</v>
      </c>
      <c r="AK73" s="15" t="n">
        <v>0.7770833333333333</v>
      </c>
      <c r="AL73" s="15" t="n">
        <v>0.7798611111111111</v>
      </c>
      <c r="AM73" s="15" t="n">
        <v>0.7715277777777778</v>
      </c>
      <c r="AN73" s="15" t="n">
        <v>0.7729166666666667</v>
      </c>
      <c r="AO73" s="15" t="n">
        <v>0.7763888888888889</v>
      </c>
      <c r="AP73" s="15" t="n">
        <v>0.7743055555555556</v>
      </c>
      <c r="AQ73" s="15" t="n">
        <v>0.7833333333333333</v>
      </c>
      <c r="AR73" s="15" t="n">
        <v>0.7833333333333333</v>
      </c>
      <c r="AS73" s="15" t="n">
        <v>0.7847222222222222</v>
      </c>
      <c r="AT73" s="15" t="n">
        <v>0.7819444444444444</v>
      </c>
      <c r="AU73" s="15" t="n">
        <v>0.7798611111111111</v>
      </c>
      <c r="AV73" s="15" t="n">
        <v>0.7805555555555556</v>
      </c>
      <c r="AW73" s="15" t="n">
        <v>0.7826388888888889</v>
      </c>
      <c r="AX73" s="15" t="n">
        <v>0.7909722222222222</v>
      </c>
    </row>
    <row r="74">
      <c r="A74" s="14" t="n">
        <v>46093</v>
      </c>
      <c r="B74" s="15" t="n">
        <v>0.7534722222222222</v>
      </c>
      <c r="C74" s="15" t="n">
        <v>0.7416666666666667</v>
      </c>
      <c r="D74" s="15" t="n">
        <v>0.7548611111111111</v>
      </c>
      <c r="E74" s="15" t="n">
        <v>0.7541666666666667</v>
      </c>
      <c r="F74" s="15" t="n">
        <v>0.7548611111111111</v>
      </c>
      <c r="G74" s="15" t="n">
        <v>0.7569444444444444</v>
      </c>
      <c r="H74" s="15" t="n">
        <v>0.75625</v>
      </c>
      <c r="I74" s="15" t="n">
        <v>0.7555555555555555</v>
      </c>
      <c r="J74" s="15" t="n">
        <v>0.7555555555555555</v>
      </c>
      <c r="K74" s="15" t="n">
        <v>0.7569444444444444</v>
      </c>
      <c r="L74" s="15" t="n">
        <v>0.7597222222222222</v>
      </c>
      <c r="M74" s="15" t="n">
        <v>0.7576388888888889</v>
      </c>
      <c r="N74" s="15" t="n">
        <v>0.75625</v>
      </c>
      <c r="O74" s="15" t="n">
        <v>0.7576388888888889</v>
      </c>
      <c r="P74" s="15" t="n">
        <v>0.7506944444444444</v>
      </c>
      <c r="Q74" s="15" t="n">
        <v>0.7576388888888889</v>
      </c>
      <c r="R74" s="15" t="n">
        <v>0.7597222222222222</v>
      </c>
      <c r="S74" s="15" t="n">
        <v>0.7645833333333333</v>
      </c>
      <c r="T74" s="15" t="n">
        <v>0.7659722222222223</v>
      </c>
      <c r="U74" s="15" t="n">
        <v>0.7673611111111112</v>
      </c>
      <c r="V74" s="15" t="n">
        <v>0.7611111111111111</v>
      </c>
      <c r="W74" s="15" t="n">
        <v>0.7618055555555555</v>
      </c>
      <c r="X74" s="15" t="n">
        <v>0.7659722222222223</v>
      </c>
      <c r="Y74" s="15" t="n">
        <v>0.7611111111111111</v>
      </c>
      <c r="Z74" s="15" t="n">
        <v>0.7652777777777777</v>
      </c>
      <c r="AA74" s="15" t="n">
        <v>0.7666666666666667</v>
      </c>
      <c r="AB74" s="15" t="n">
        <v>0.7680555555555556</v>
      </c>
      <c r="AC74" s="15" t="n">
        <v>0.76875</v>
      </c>
      <c r="AD74" s="15" t="n">
        <v>0.7694444444444445</v>
      </c>
      <c r="AE74" s="15" t="n">
        <v>0.7701388888888889</v>
      </c>
      <c r="AF74" s="15" t="n">
        <v>0.76875</v>
      </c>
      <c r="AG74" s="15" t="n">
        <v>0.7701388888888889</v>
      </c>
      <c r="AH74" s="15" t="n">
        <v>0.7729166666666667</v>
      </c>
      <c r="AI74" s="15" t="n">
        <v>0.7763888888888889</v>
      </c>
      <c r="AJ74" s="15" t="n">
        <v>0.7736111111111111</v>
      </c>
      <c r="AK74" s="15" t="n">
        <v>0.7777777777777778</v>
      </c>
      <c r="AL74" s="15" t="n">
        <v>0.7805555555555556</v>
      </c>
      <c r="AM74" s="15" t="n">
        <v>0.7722222222222223</v>
      </c>
      <c r="AN74" s="15" t="n">
        <v>0.7736111111111111</v>
      </c>
      <c r="AO74" s="15" t="n">
        <v>0.7770833333333333</v>
      </c>
      <c r="AP74" s="15" t="n">
        <v>0.775</v>
      </c>
      <c r="AQ74" s="15" t="n">
        <v>0.7833333333333333</v>
      </c>
      <c r="AR74" s="15" t="n">
        <v>0.7840277777777778</v>
      </c>
      <c r="AS74" s="15" t="n">
        <v>0.7847222222222222</v>
      </c>
      <c r="AT74" s="15" t="n">
        <v>0.7826388888888889</v>
      </c>
      <c r="AU74" s="15" t="n">
        <v>0.7798611111111111</v>
      </c>
      <c r="AV74" s="15" t="n">
        <v>0.7805555555555556</v>
      </c>
      <c r="AW74" s="15" t="n">
        <v>0.7833333333333333</v>
      </c>
      <c r="AX74" s="15" t="n">
        <v>0.7909722222222222</v>
      </c>
    </row>
    <row r="75">
      <c r="A75" s="14" t="n">
        <v>46094</v>
      </c>
      <c r="B75" s="15" t="n">
        <v>0.7541666666666667</v>
      </c>
      <c r="C75" s="15" t="n">
        <v>0.7423611111111111</v>
      </c>
      <c r="D75" s="15" t="n">
        <v>0.7555555555555555</v>
      </c>
      <c r="E75" s="15" t="n">
        <v>0.7548611111111111</v>
      </c>
      <c r="F75" s="15" t="n">
        <v>0.7555555555555555</v>
      </c>
      <c r="G75" s="15" t="n">
        <v>0.7576388888888889</v>
      </c>
      <c r="H75" s="15" t="n">
        <v>0.7569444444444444</v>
      </c>
      <c r="I75" s="15" t="n">
        <v>0.75625</v>
      </c>
      <c r="J75" s="15" t="n">
        <v>0.75625</v>
      </c>
      <c r="K75" s="15" t="n">
        <v>0.7576388888888889</v>
      </c>
      <c r="L75" s="15" t="n">
        <v>0.7604166666666666</v>
      </c>
      <c r="M75" s="15" t="n">
        <v>0.7583333333333333</v>
      </c>
      <c r="N75" s="15" t="n">
        <v>0.7569444444444444</v>
      </c>
      <c r="O75" s="15" t="n">
        <v>0.7583333333333333</v>
      </c>
      <c r="P75" s="15" t="n">
        <v>0.7513888888888889</v>
      </c>
      <c r="Q75" s="15" t="n">
        <v>0.7583333333333333</v>
      </c>
      <c r="R75" s="15" t="n">
        <v>0.7604166666666666</v>
      </c>
      <c r="S75" s="15" t="n">
        <v>0.7652777777777777</v>
      </c>
      <c r="T75" s="15" t="n">
        <v>0.7666666666666667</v>
      </c>
      <c r="U75" s="15" t="n">
        <v>0.7680555555555556</v>
      </c>
      <c r="V75" s="15" t="n">
        <v>0.7618055555555555</v>
      </c>
      <c r="W75" s="15" t="n">
        <v>0.7625</v>
      </c>
      <c r="X75" s="15" t="n">
        <v>0.7666666666666667</v>
      </c>
      <c r="Y75" s="15" t="n">
        <v>0.7618055555555555</v>
      </c>
      <c r="Z75" s="15" t="n">
        <v>0.7659722222222223</v>
      </c>
      <c r="AA75" s="15" t="n">
        <v>0.7673611111111112</v>
      </c>
      <c r="AB75" s="15" t="n">
        <v>0.76875</v>
      </c>
      <c r="AC75" s="15" t="n">
        <v>0.7694444444444445</v>
      </c>
      <c r="AD75" s="15" t="n">
        <v>0.7701388888888889</v>
      </c>
      <c r="AE75" s="15" t="n">
        <v>0.7708333333333334</v>
      </c>
      <c r="AF75" s="15" t="n">
        <v>0.76875</v>
      </c>
      <c r="AG75" s="15" t="n">
        <v>0.7708333333333334</v>
      </c>
      <c r="AH75" s="15" t="n">
        <v>0.7736111111111111</v>
      </c>
      <c r="AI75" s="15" t="n">
        <v>0.7770833333333333</v>
      </c>
      <c r="AJ75" s="15" t="n">
        <v>0.7743055555555556</v>
      </c>
      <c r="AK75" s="15" t="n">
        <v>0.7784722222222222</v>
      </c>
      <c r="AL75" s="15" t="n">
        <v>0.78125</v>
      </c>
      <c r="AM75" s="15" t="n">
        <v>0.7729166666666667</v>
      </c>
      <c r="AN75" s="15" t="n">
        <v>0.7743055555555556</v>
      </c>
      <c r="AO75" s="15" t="n">
        <v>0.7777777777777778</v>
      </c>
      <c r="AP75" s="15" t="n">
        <v>0.7756944444444445</v>
      </c>
      <c r="AQ75" s="15" t="n">
        <v>0.7840277777777778</v>
      </c>
      <c r="AR75" s="15" t="n">
        <v>0.7840277777777778</v>
      </c>
      <c r="AS75" s="15" t="n">
        <v>0.7854166666666667</v>
      </c>
      <c r="AT75" s="15" t="n">
        <v>0.7833333333333333</v>
      </c>
      <c r="AU75" s="15" t="n">
        <v>0.7805555555555556</v>
      </c>
      <c r="AV75" s="15" t="n">
        <v>0.78125</v>
      </c>
      <c r="AW75" s="15" t="n">
        <v>0.7833333333333333</v>
      </c>
      <c r="AX75" s="15" t="n">
        <v>0.7916666666666666</v>
      </c>
    </row>
    <row r="76">
      <c r="A76" s="14" t="n">
        <v>46095</v>
      </c>
      <c r="B76" s="15" t="n">
        <v>0.7548611111111111</v>
      </c>
      <c r="C76" s="15" t="n">
        <v>0.74375</v>
      </c>
      <c r="D76" s="15" t="n">
        <v>0.75625</v>
      </c>
      <c r="E76" s="15" t="n">
        <v>0.7555555555555555</v>
      </c>
      <c r="F76" s="15" t="n">
        <v>0.75625</v>
      </c>
      <c r="G76" s="15" t="n">
        <v>0.7583333333333333</v>
      </c>
      <c r="H76" s="15" t="n">
        <v>0.7576388888888889</v>
      </c>
      <c r="I76" s="15" t="n">
        <v>0.7569444444444444</v>
      </c>
      <c r="J76" s="15" t="n">
        <v>0.7569444444444444</v>
      </c>
      <c r="K76" s="15" t="n">
        <v>0.7583333333333333</v>
      </c>
      <c r="L76" s="15" t="n">
        <v>0.7604166666666666</v>
      </c>
      <c r="M76" s="15" t="n">
        <v>0.7590277777777777</v>
      </c>
      <c r="N76" s="15" t="n">
        <v>0.7576388888888889</v>
      </c>
      <c r="O76" s="15" t="n">
        <v>0.7590277777777777</v>
      </c>
      <c r="P76" s="15" t="n">
        <v>0.7513888888888889</v>
      </c>
      <c r="Q76" s="15" t="n">
        <v>0.7590277777777777</v>
      </c>
      <c r="R76" s="15" t="n">
        <v>0.7611111111111111</v>
      </c>
      <c r="S76" s="15" t="n">
        <v>0.7659722222222223</v>
      </c>
      <c r="T76" s="15" t="n">
        <v>0.7673611111111112</v>
      </c>
      <c r="U76" s="15" t="n">
        <v>0.76875</v>
      </c>
      <c r="V76" s="15" t="n">
        <v>0.7618055555555555</v>
      </c>
      <c r="W76" s="15" t="n">
        <v>0.7631944444444444</v>
      </c>
      <c r="X76" s="15" t="n">
        <v>0.7673611111111112</v>
      </c>
      <c r="Y76" s="15" t="n">
        <v>0.7625</v>
      </c>
      <c r="Z76" s="15" t="n">
        <v>0.7666666666666667</v>
      </c>
      <c r="AA76" s="15" t="n">
        <v>0.7680555555555556</v>
      </c>
      <c r="AB76" s="15" t="n">
        <v>0.7694444444444445</v>
      </c>
      <c r="AC76" s="15" t="n">
        <v>0.7701388888888889</v>
      </c>
      <c r="AD76" s="15" t="n">
        <v>0.7708333333333334</v>
      </c>
      <c r="AE76" s="15" t="n">
        <v>0.7715277777777778</v>
      </c>
      <c r="AF76" s="15" t="n">
        <v>0.7694444444444445</v>
      </c>
      <c r="AG76" s="15" t="n">
        <v>0.7715277777777778</v>
      </c>
      <c r="AH76" s="15" t="n">
        <v>0.7743055555555556</v>
      </c>
      <c r="AI76" s="15" t="n">
        <v>0.7770833333333333</v>
      </c>
      <c r="AJ76" s="15" t="n">
        <v>0.775</v>
      </c>
      <c r="AK76" s="15" t="n">
        <v>0.7791666666666667</v>
      </c>
      <c r="AL76" s="15" t="n">
        <v>0.7819444444444444</v>
      </c>
      <c r="AM76" s="15" t="n">
        <v>0.7729166666666667</v>
      </c>
      <c r="AN76" s="15" t="n">
        <v>0.7743055555555556</v>
      </c>
      <c r="AO76" s="15" t="n">
        <v>0.7777777777777778</v>
      </c>
      <c r="AP76" s="15" t="n">
        <v>0.7756944444444445</v>
      </c>
      <c r="AQ76" s="15" t="n">
        <v>0.7847222222222222</v>
      </c>
      <c r="AR76" s="15" t="n">
        <v>0.7847222222222222</v>
      </c>
      <c r="AS76" s="15" t="n">
        <v>0.7861111111111111</v>
      </c>
      <c r="AT76" s="15" t="n">
        <v>0.7840277777777778</v>
      </c>
      <c r="AU76" s="15" t="n">
        <v>0.78125</v>
      </c>
      <c r="AV76" s="15" t="n">
        <v>0.7819444444444444</v>
      </c>
      <c r="AW76" s="15" t="n">
        <v>0.7840277777777778</v>
      </c>
      <c r="AX76" s="15" t="n">
        <v>0.7916666666666666</v>
      </c>
    </row>
    <row r="77">
      <c r="A77" s="14" t="n">
        <v>46096</v>
      </c>
      <c r="B77" s="15" t="n">
        <v>0.75625</v>
      </c>
      <c r="C77" s="15" t="n">
        <v>0.7444444444444445</v>
      </c>
      <c r="D77" s="15" t="n">
        <v>0.7576388888888889</v>
      </c>
      <c r="E77" s="15" t="n">
        <v>0.75625</v>
      </c>
      <c r="F77" s="15" t="n">
        <v>0.75625</v>
      </c>
      <c r="G77" s="15" t="n">
        <v>0.7590277777777777</v>
      </c>
      <c r="H77" s="15" t="n">
        <v>0.7583333333333333</v>
      </c>
      <c r="I77" s="15" t="n">
        <v>0.7576388888888889</v>
      </c>
      <c r="J77" s="15" t="n">
        <v>0.7576388888888889</v>
      </c>
      <c r="K77" s="15" t="n">
        <v>0.7590277777777777</v>
      </c>
      <c r="L77" s="15" t="n">
        <v>0.7611111111111111</v>
      </c>
      <c r="M77" s="15" t="n">
        <v>0.7597222222222222</v>
      </c>
      <c r="N77" s="15" t="n">
        <v>0.7583333333333333</v>
      </c>
      <c r="O77" s="15" t="n">
        <v>0.7597222222222222</v>
      </c>
      <c r="P77" s="15" t="n">
        <v>0.7520833333333333</v>
      </c>
      <c r="Q77" s="15" t="n">
        <v>0.7597222222222222</v>
      </c>
      <c r="R77" s="15" t="n">
        <v>0.7618055555555555</v>
      </c>
      <c r="S77" s="15" t="n">
        <v>0.7666666666666667</v>
      </c>
      <c r="T77" s="15" t="n">
        <v>0.7680555555555556</v>
      </c>
      <c r="U77" s="15" t="n">
        <v>0.7694444444444445</v>
      </c>
      <c r="V77" s="15" t="n">
        <v>0.7625</v>
      </c>
      <c r="W77" s="15" t="n">
        <v>0.7638888888888888</v>
      </c>
      <c r="X77" s="15" t="n">
        <v>0.7673611111111112</v>
      </c>
      <c r="Y77" s="15" t="n">
        <v>0.7631944444444444</v>
      </c>
      <c r="Z77" s="15" t="n">
        <v>0.7673611111111112</v>
      </c>
      <c r="AA77" s="15" t="n">
        <v>0.7680555555555556</v>
      </c>
      <c r="AB77" s="15" t="n">
        <v>0.7701388888888889</v>
      </c>
      <c r="AC77" s="15" t="n">
        <v>0.7701388888888889</v>
      </c>
      <c r="AD77" s="15" t="n">
        <v>0.7708333333333334</v>
      </c>
      <c r="AE77" s="15" t="n">
        <v>0.7722222222222223</v>
      </c>
      <c r="AF77" s="15" t="n">
        <v>0.7701388888888889</v>
      </c>
      <c r="AG77" s="15" t="n">
        <v>0.7722222222222223</v>
      </c>
      <c r="AH77" s="15" t="n">
        <v>0.775</v>
      </c>
      <c r="AI77" s="15" t="n">
        <v>0.7777777777777778</v>
      </c>
      <c r="AJ77" s="15" t="n">
        <v>0.7756944444444445</v>
      </c>
      <c r="AK77" s="15" t="n">
        <v>0.7798611111111111</v>
      </c>
      <c r="AL77" s="15" t="n">
        <v>0.7819444444444444</v>
      </c>
      <c r="AM77" s="15" t="n">
        <v>0.7736111111111111</v>
      </c>
      <c r="AN77" s="15" t="n">
        <v>0.775</v>
      </c>
      <c r="AO77" s="15" t="n">
        <v>0.7784722222222222</v>
      </c>
      <c r="AP77" s="15" t="n">
        <v>0.7763888888888889</v>
      </c>
      <c r="AQ77" s="15" t="n">
        <v>0.7854166666666667</v>
      </c>
      <c r="AR77" s="15" t="n">
        <v>0.7854166666666667</v>
      </c>
      <c r="AS77" s="15" t="n">
        <v>0.7868055555555555</v>
      </c>
      <c r="AT77" s="15" t="n">
        <v>0.7840277777777778</v>
      </c>
      <c r="AU77" s="15" t="n">
        <v>0.7819444444444444</v>
      </c>
      <c r="AV77" s="15" t="n">
        <v>0.7819444444444444</v>
      </c>
      <c r="AW77" s="15" t="n">
        <v>0.7847222222222222</v>
      </c>
      <c r="AX77" s="15" t="n">
        <v>0.7923611111111111</v>
      </c>
    </row>
    <row r="78">
      <c r="A78" s="14" t="n">
        <v>46097</v>
      </c>
      <c r="B78" s="15" t="n">
        <v>0.7569444444444444</v>
      </c>
      <c r="C78" s="15" t="n">
        <v>0.7451388888888889</v>
      </c>
      <c r="D78" s="15" t="n">
        <v>0.7583333333333333</v>
      </c>
      <c r="E78" s="15" t="n">
        <v>0.7569444444444444</v>
      </c>
      <c r="F78" s="15" t="n">
        <v>0.7569444444444444</v>
      </c>
      <c r="G78" s="15" t="n">
        <v>0.7597222222222222</v>
      </c>
      <c r="H78" s="15" t="n">
        <v>0.7590277777777777</v>
      </c>
      <c r="I78" s="15" t="n">
        <v>0.7583333333333333</v>
      </c>
      <c r="J78" s="15" t="n">
        <v>0.7583333333333333</v>
      </c>
      <c r="K78" s="15" t="n">
        <v>0.7597222222222222</v>
      </c>
      <c r="L78" s="15" t="n">
        <v>0.7618055555555555</v>
      </c>
      <c r="M78" s="15" t="n">
        <v>0.7604166666666666</v>
      </c>
      <c r="N78" s="15" t="n">
        <v>0.7590277777777777</v>
      </c>
      <c r="O78" s="15" t="n">
        <v>0.7597222222222222</v>
      </c>
      <c r="P78" s="15" t="n">
        <v>0.7520833333333333</v>
      </c>
      <c r="Q78" s="15" t="n">
        <v>0.7604166666666666</v>
      </c>
      <c r="R78" s="15" t="n">
        <v>0.7625</v>
      </c>
      <c r="S78" s="15" t="n">
        <v>0.7673611111111112</v>
      </c>
      <c r="T78" s="15" t="n">
        <v>0.76875</v>
      </c>
      <c r="U78" s="15" t="n">
        <v>0.7701388888888889</v>
      </c>
      <c r="V78" s="15" t="n">
        <v>0.7631944444444444</v>
      </c>
      <c r="W78" s="15" t="n">
        <v>0.7645833333333333</v>
      </c>
      <c r="X78" s="15" t="n">
        <v>0.7680555555555556</v>
      </c>
      <c r="Y78" s="15" t="n">
        <v>0.7638888888888888</v>
      </c>
      <c r="Z78" s="15" t="n">
        <v>0.7680555555555556</v>
      </c>
      <c r="AA78" s="15" t="n">
        <v>0.76875</v>
      </c>
      <c r="AB78" s="15" t="n">
        <v>0.7708333333333334</v>
      </c>
      <c r="AC78" s="15" t="n">
        <v>0.7708333333333334</v>
      </c>
      <c r="AD78" s="15" t="n">
        <v>0.7715277777777778</v>
      </c>
      <c r="AE78" s="15" t="n">
        <v>0.7722222222222223</v>
      </c>
      <c r="AF78" s="15" t="n">
        <v>0.7708333333333334</v>
      </c>
      <c r="AG78" s="15" t="n">
        <v>0.7722222222222223</v>
      </c>
      <c r="AH78" s="15" t="n">
        <v>0.775</v>
      </c>
      <c r="AI78" s="15" t="n">
        <v>0.7784722222222222</v>
      </c>
      <c r="AJ78" s="15" t="n">
        <v>0.7756944444444445</v>
      </c>
      <c r="AK78" s="15" t="n">
        <v>0.7798611111111111</v>
      </c>
      <c r="AL78" s="15" t="n">
        <v>0.7826388888888889</v>
      </c>
      <c r="AM78" s="15" t="n">
        <v>0.7743055555555556</v>
      </c>
      <c r="AN78" s="15" t="n">
        <v>0.7756944444444445</v>
      </c>
      <c r="AO78" s="15" t="n">
        <v>0.7791666666666667</v>
      </c>
      <c r="AP78" s="15" t="n">
        <v>0.7770833333333333</v>
      </c>
      <c r="AQ78" s="15" t="n">
        <v>0.7854166666666667</v>
      </c>
      <c r="AR78" s="15" t="n">
        <v>0.7861111111111111</v>
      </c>
      <c r="AS78" s="15" t="n">
        <v>0.7868055555555555</v>
      </c>
      <c r="AT78" s="15" t="n">
        <v>0.7847222222222222</v>
      </c>
      <c r="AU78" s="15" t="n">
        <v>0.7819444444444444</v>
      </c>
      <c r="AV78" s="15" t="n">
        <v>0.7826388888888889</v>
      </c>
      <c r="AW78" s="15" t="n">
        <v>0.7854166666666667</v>
      </c>
      <c r="AX78" s="15" t="n">
        <v>0.7923611111111111</v>
      </c>
    </row>
    <row r="79">
      <c r="A79" s="14" t="n">
        <v>46098</v>
      </c>
      <c r="B79" s="15" t="n">
        <v>0.7576388888888889</v>
      </c>
      <c r="C79" s="15" t="n">
        <v>0.7458333333333333</v>
      </c>
      <c r="D79" s="15" t="n">
        <v>0.7590277777777777</v>
      </c>
      <c r="E79" s="15" t="n">
        <v>0.7576388888888889</v>
      </c>
      <c r="F79" s="15" t="n">
        <v>0.7576388888888889</v>
      </c>
      <c r="G79" s="15" t="n">
        <v>0.7604166666666666</v>
      </c>
      <c r="H79" s="15" t="n">
        <v>0.7590277777777777</v>
      </c>
      <c r="I79" s="15" t="n">
        <v>0.7590277777777777</v>
      </c>
      <c r="J79" s="15" t="n">
        <v>0.7583333333333333</v>
      </c>
      <c r="K79" s="15" t="n">
        <v>0.7604166666666666</v>
      </c>
      <c r="L79" s="15" t="n">
        <v>0.7625</v>
      </c>
      <c r="M79" s="15" t="n">
        <v>0.7611111111111111</v>
      </c>
      <c r="N79" s="15" t="n">
        <v>0.7597222222222222</v>
      </c>
      <c r="O79" s="15" t="n">
        <v>0.7604166666666666</v>
      </c>
      <c r="P79" s="15" t="n">
        <v>0.7527777777777778</v>
      </c>
      <c r="Q79" s="15" t="n">
        <v>0.7611111111111111</v>
      </c>
      <c r="R79" s="15" t="n">
        <v>0.7631944444444444</v>
      </c>
      <c r="S79" s="15" t="n">
        <v>0.7680555555555556</v>
      </c>
      <c r="T79" s="15" t="n">
        <v>0.7694444444444445</v>
      </c>
      <c r="U79" s="15" t="n">
        <v>0.7701388888888889</v>
      </c>
      <c r="V79" s="15" t="n">
        <v>0.7638888888888888</v>
      </c>
      <c r="W79" s="15" t="n">
        <v>0.7652777777777777</v>
      </c>
      <c r="X79" s="15" t="n">
        <v>0.76875</v>
      </c>
      <c r="Y79" s="15" t="n">
        <v>0.7645833333333333</v>
      </c>
      <c r="Z79" s="15" t="n">
        <v>0.7680555555555556</v>
      </c>
      <c r="AA79" s="15" t="n">
        <v>0.7694444444444445</v>
      </c>
      <c r="AB79" s="15" t="n">
        <v>0.7715277777777778</v>
      </c>
      <c r="AC79" s="15" t="n">
        <v>0.7715277777777778</v>
      </c>
      <c r="AD79" s="15" t="n">
        <v>0.7722222222222223</v>
      </c>
      <c r="AE79" s="15" t="n">
        <v>0.7729166666666667</v>
      </c>
      <c r="AF79" s="15" t="n">
        <v>0.7715277777777778</v>
      </c>
      <c r="AG79" s="15" t="n">
        <v>0.7729166666666667</v>
      </c>
      <c r="AH79" s="15" t="n">
        <v>0.7756944444444445</v>
      </c>
      <c r="AI79" s="15" t="n">
        <v>0.7791666666666667</v>
      </c>
      <c r="AJ79" s="15" t="n">
        <v>0.7763888888888889</v>
      </c>
      <c r="AK79" s="15" t="n">
        <v>0.7805555555555556</v>
      </c>
      <c r="AL79" s="15" t="n">
        <v>0.7833333333333333</v>
      </c>
      <c r="AM79" s="15" t="n">
        <v>0.775</v>
      </c>
      <c r="AN79" s="15" t="n">
        <v>0.7763888888888889</v>
      </c>
      <c r="AO79" s="15" t="n">
        <v>0.7798611111111111</v>
      </c>
      <c r="AP79" s="15" t="n">
        <v>0.7777777777777778</v>
      </c>
      <c r="AQ79" s="15" t="n">
        <v>0.7861111111111111</v>
      </c>
      <c r="AR79" s="15" t="n">
        <v>0.7868055555555555</v>
      </c>
      <c r="AS79" s="15" t="n">
        <v>0.7875</v>
      </c>
      <c r="AT79" s="15" t="n">
        <v>0.7854166666666667</v>
      </c>
      <c r="AU79" s="15" t="n">
        <v>0.7826388888888889</v>
      </c>
      <c r="AV79" s="15" t="n">
        <v>0.7833333333333333</v>
      </c>
      <c r="AW79" s="15" t="n">
        <v>0.7854166666666667</v>
      </c>
      <c r="AX79" s="15" t="n">
        <v>0.7930555555555555</v>
      </c>
    </row>
    <row r="80">
      <c r="A80" s="14" t="n">
        <v>46099</v>
      </c>
      <c r="B80" s="15" t="n">
        <v>0.7583333333333333</v>
      </c>
      <c r="C80" s="15" t="n">
        <v>0.7465277777777778</v>
      </c>
      <c r="D80" s="15" t="n">
        <v>0.7597222222222222</v>
      </c>
      <c r="E80" s="15" t="n">
        <v>0.7583333333333333</v>
      </c>
      <c r="F80" s="15" t="n">
        <v>0.7583333333333333</v>
      </c>
      <c r="G80" s="15" t="n">
        <v>0.7611111111111111</v>
      </c>
      <c r="H80" s="15" t="n">
        <v>0.7597222222222222</v>
      </c>
      <c r="I80" s="15" t="n">
        <v>0.7597222222222222</v>
      </c>
      <c r="J80" s="15" t="n">
        <v>0.7590277777777777</v>
      </c>
      <c r="K80" s="15" t="n">
        <v>0.7611111111111111</v>
      </c>
      <c r="L80" s="15" t="n">
        <v>0.7631944444444444</v>
      </c>
      <c r="M80" s="15" t="n">
        <v>0.7618055555555555</v>
      </c>
      <c r="N80" s="15" t="n">
        <v>0.7604166666666666</v>
      </c>
      <c r="O80" s="15" t="n">
        <v>0.7611111111111111</v>
      </c>
      <c r="P80" s="15" t="n">
        <v>0.7527777777777778</v>
      </c>
      <c r="Q80" s="15" t="n">
        <v>0.7611111111111111</v>
      </c>
      <c r="R80" s="15" t="n">
        <v>0.7638888888888888</v>
      </c>
      <c r="S80" s="15" t="n">
        <v>0.76875</v>
      </c>
      <c r="T80" s="15" t="n">
        <v>0.7701388888888889</v>
      </c>
      <c r="U80" s="15" t="n">
        <v>0.7708333333333334</v>
      </c>
      <c r="V80" s="15" t="n">
        <v>0.7645833333333333</v>
      </c>
      <c r="W80" s="15" t="n">
        <v>0.7659722222222223</v>
      </c>
      <c r="X80" s="15" t="n">
        <v>0.7694444444444445</v>
      </c>
      <c r="Y80" s="15" t="n">
        <v>0.7645833333333333</v>
      </c>
      <c r="Z80" s="15" t="n">
        <v>0.76875</v>
      </c>
      <c r="AA80" s="15" t="n">
        <v>0.7701388888888889</v>
      </c>
      <c r="AB80" s="15" t="n">
        <v>0.7715277777777778</v>
      </c>
      <c r="AC80" s="15" t="n">
        <v>0.7722222222222223</v>
      </c>
      <c r="AD80" s="15" t="n">
        <v>0.7729166666666667</v>
      </c>
      <c r="AE80" s="15" t="n">
        <v>0.7736111111111111</v>
      </c>
      <c r="AF80" s="15" t="n">
        <v>0.7715277777777778</v>
      </c>
      <c r="AG80" s="15" t="n">
        <v>0.7736111111111111</v>
      </c>
      <c r="AH80" s="15" t="n">
        <v>0.7763888888888889</v>
      </c>
      <c r="AI80" s="15" t="n">
        <v>0.7798611111111111</v>
      </c>
      <c r="AJ80" s="15" t="n">
        <v>0.7770833333333333</v>
      </c>
      <c r="AK80" s="15" t="n">
        <v>0.78125</v>
      </c>
      <c r="AL80" s="15" t="n">
        <v>0.7840277777777778</v>
      </c>
      <c r="AM80" s="15" t="n">
        <v>0.775</v>
      </c>
      <c r="AN80" s="15" t="n">
        <v>0.7770833333333333</v>
      </c>
      <c r="AO80" s="15" t="n">
        <v>0.7805555555555556</v>
      </c>
      <c r="AP80" s="15" t="n">
        <v>0.7777777777777778</v>
      </c>
      <c r="AQ80" s="15" t="n">
        <v>0.7868055555555555</v>
      </c>
      <c r="AR80" s="15" t="n">
        <v>0.7868055555555555</v>
      </c>
      <c r="AS80" s="15" t="n">
        <v>0.7881944444444444</v>
      </c>
      <c r="AT80" s="15" t="n">
        <v>0.7854166666666667</v>
      </c>
      <c r="AU80" s="15" t="n">
        <v>0.7833333333333333</v>
      </c>
      <c r="AV80" s="15" t="n">
        <v>0.7833333333333333</v>
      </c>
      <c r="AW80" s="15" t="n">
        <v>0.7861111111111111</v>
      </c>
      <c r="AX80" s="15" t="n">
        <v>0.7930555555555555</v>
      </c>
    </row>
    <row r="81">
      <c r="A81" s="14" t="n">
        <v>46100</v>
      </c>
      <c r="B81" s="15" t="n">
        <v>0.7590277777777777</v>
      </c>
      <c r="C81" s="15" t="n">
        <v>0.7479166666666667</v>
      </c>
      <c r="D81" s="15" t="n">
        <v>0.7604166666666666</v>
      </c>
      <c r="E81" s="15" t="n">
        <v>0.7590277777777777</v>
      </c>
      <c r="F81" s="15" t="n">
        <v>0.7590277777777777</v>
      </c>
      <c r="G81" s="15" t="n">
        <v>0.7618055555555555</v>
      </c>
      <c r="H81" s="15" t="n">
        <v>0.7604166666666666</v>
      </c>
      <c r="I81" s="15" t="n">
        <v>0.7604166666666666</v>
      </c>
      <c r="J81" s="15" t="n">
        <v>0.7597222222222222</v>
      </c>
      <c r="K81" s="15" t="n">
        <v>0.7618055555555555</v>
      </c>
      <c r="L81" s="15" t="n">
        <v>0.7638888888888888</v>
      </c>
      <c r="M81" s="15" t="n">
        <v>0.7618055555555555</v>
      </c>
      <c r="N81" s="15" t="n">
        <v>0.7604166666666666</v>
      </c>
      <c r="O81" s="15" t="n">
        <v>0.7618055555555555</v>
      </c>
      <c r="P81" s="15" t="n">
        <v>0.7534722222222222</v>
      </c>
      <c r="Q81" s="15" t="n">
        <v>0.7618055555555555</v>
      </c>
      <c r="R81" s="15" t="n">
        <v>0.7645833333333333</v>
      </c>
      <c r="S81" s="15" t="n">
        <v>0.76875</v>
      </c>
      <c r="T81" s="15" t="n">
        <v>0.7708333333333334</v>
      </c>
      <c r="U81" s="15" t="n">
        <v>0.7715277777777778</v>
      </c>
      <c r="V81" s="15" t="n">
        <v>0.7652777777777777</v>
      </c>
      <c r="W81" s="15" t="n">
        <v>0.7666666666666667</v>
      </c>
      <c r="X81" s="15" t="n">
        <v>0.7701388888888889</v>
      </c>
      <c r="Y81" s="15" t="n">
        <v>0.7652777777777777</v>
      </c>
      <c r="Z81" s="15" t="n">
        <v>0.7694444444444445</v>
      </c>
      <c r="AA81" s="15" t="n">
        <v>0.7708333333333334</v>
      </c>
      <c r="AB81" s="15" t="n">
        <v>0.7722222222222223</v>
      </c>
      <c r="AC81" s="15" t="n">
        <v>0.7729166666666667</v>
      </c>
      <c r="AD81" s="15" t="n">
        <v>0.7736111111111111</v>
      </c>
      <c r="AE81" s="15" t="n">
        <v>0.7743055555555556</v>
      </c>
      <c r="AF81" s="15" t="n">
        <v>0.7722222222222223</v>
      </c>
      <c r="AG81" s="15" t="n">
        <v>0.7743055555555556</v>
      </c>
      <c r="AH81" s="15" t="n">
        <v>0.7770833333333333</v>
      </c>
      <c r="AI81" s="15" t="n">
        <v>0.7805555555555556</v>
      </c>
      <c r="AJ81" s="15" t="n">
        <v>0.7777777777777778</v>
      </c>
      <c r="AK81" s="15" t="n">
        <v>0.7819444444444444</v>
      </c>
      <c r="AL81" s="15" t="n">
        <v>0.7847222222222222</v>
      </c>
      <c r="AM81" s="15" t="n">
        <v>0.7756944444444445</v>
      </c>
      <c r="AN81" s="15" t="n">
        <v>0.7770833333333333</v>
      </c>
      <c r="AO81" s="15" t="n">
        <v>0.7805555555555556</v>
      </c>
      <c r="AP81" s="15" t="n">
        <v>0.7784722222222222</v>
      </c>
      <c r="AQ81" s="15" t="n">
        <v>0.7875</v>
      </c>
      <c r="AR81" s="15" t="n">
        <v>0.7875</v>
      </c>
      <c r="AS81" s="15" t="n">
        <v>0.7888888888888889</v>
      </c>
      <c r="AT81" s="15" t="n">
        <v>0.7861111111111111</v>
      </c>
      <c r="AU81" s="15" t="n">
        <v>0.7840277777777778</v>
      </c>
      <c r="AV81" s="15" t="n">
        <v>0.7840277777777778</v>
      </c>
      <c r="AW81" s="15" t="n">
        <v>0.7868055555555555</v>
      </c>
      <c r="AX81" s="15" t="n">
        <v>0.79375</v>
      </c>
    </row>
    <row r="82">
      <c r="A82" s="14" t="n">
        <v>46101</v>
      </c>
      <c r="B82" s="15" t="n">
        <v>0.7604166666666666</v>
      </c>
      <c r="C82" s="15" t="n">
        <v>0.7486111111111111</v>
      </c>
      <c r="D82" s="15" t="n">
        <v>0.7611111111111111</v>
      </c>
      <c r="E82" s="15" t="n">
        <v>0.7597222222222222</v>
      </c>
      <c r="F82" s="15" t="n">
        <v>0.7597222222222222</v>
      </c>
      <c r="G82" s="15" t="n">
        <v>0.7625</v>
      </c>
      <c r="H82" s="15" t="n">
        <v>0.7611111111111111</v>
      </c>
      <c r="I82" s="15" t="n">
        <v>0.7611111111111111</v>
      </c>
      <c r="J82" s="15" t="n">
        <v>0.7604166666666666</v>
      </c>
      <c r="K82" s="15" t="n">
        <v>0.7625</v>
      </c>
      <c r="L82" s="15" t="n">
        <v>0.7645833333333333</v>
      </c>
      <c r="M82" s="15" t="n">
        <v>0.7625</v>
      </c>
      <c r="N82" s="15" t="n">
        <v>0.7611111111111111</v>
      </c>
      <c r="O82" s="15" t="n">
        <v>0.7625</v>
      </c>
      <c r="P82" s="15" t="n">
        <v>0.7541666666666667</v>
      </c>
      <c r="Q82" s="15" t="n">
        <v>0.7625</v>
      </c>
      <c r="R82" s="15" t="n">
        <v>0.7652777777777777</v>
      </c>
      <c r="S82" s="15" t="n">
        <v>0.7694444444444445</v>
      </c>
      <c r="T82" s="15" t="n">
        <v>0.7715277777777778</v>
      </c>
      <c r="U82" s="15" t="n">
        <v>0.7722222222222223</v>
      </c>
      <c r="V82" s="15" t="n">
        <v>0.7659722222222223</v>
      </c>
      <c r="W82" s="15" t="n">
        <v>0.7666666666666667</v>
      </c>
      <c r="X82" s="15" t="n">
        <v>0.7708333333333334</v>
      </c>
      <c r="Y82" s="15" t="n">
        <v>0.7659722222222223</v>
      </c>
      <c r="Z82" s="15" t="n">
        <v>0.7701388888888889</v>
      </c>
      <c r="AA82" s="15" t="n">
        <v>0.7708333333333334</v>
      </c>
      <c r="AB82" s="15" t="n">
        <v>0.7729166666666667</v>
      </c>
      <c r="AC82" s="15" t="n">
        <v>0.7736111111111111</v>
      </c>
      <c r="AD82" s="15" t="n">
        <v>0.7743055555555556</v>
      </c>
      <c r="AE82" s="15" t="n">
        <v>0.775</v>
      </c>
      <c r="AF82" s="15" t="n">
        <v>0.7729166666666667</v>
      </c>
      <c r="AG82" s="15" t="n">
        <v>0.775</v>
      </c>
      <c r="AH82" s="15" t="n">
        <v>0.7777777777777778</v>
      </c>
      <c r="AI82" s="15" t="n">
        <v>0.78125</v>
      </c>
      <c r="AJ82" s="15" t="n">
        <v>0.7784722222222222</v>
      </c>
      <c r="AK82" s="15" t="n">
        <v>0.7826388888888889</v>
      </c>
      <c r="AL82" s="15" t="n">
        <v>0.7847222222222222</v>
      </c>
      <c r="AM82" s="15" t="n">
        <v>0.7763888888888889</v>
      </c>
      <c r="AN82" s="15" t="n">
        <v>0.7777777777777778</v>
      </c>
      <c r="AO82" s="15" t="n">
        <v>0.78125</v>
      </c>
      <c r="AP82" s="15" t="n">
        <v>0.7791666666666667</v>
      </c>
      <c r="AQ82" s="15" t="n">
        <v>0.7875</v>
      </c>
      <c r="AR82" s="15" t="n">
        <v>0.7881944444444444</v>
      </c>
      <c r="AS82" s="15" t="n">
        <v>0.7888888888888889</v>
      </c>
      <c r="AT82" s="15" t="n">
        <v>0.7868055555555555</v>
      </c>
      <c r="AU82" s="15" t="n">
        <v>0.7840277777777778</v>
      </c>
      <c r="AV82" s="15" t="n">
        <v>0.7847222222222222</v>
      </c>
      <c r="AW82" s="15" t="n">
        <v>0.7868055555555555</v>
      </c>
      <c r="AX82" s="15" t="n">
        <v>0.79375</v>
      </c>
    </row>
    <row r="83">
      <c r="A83" s="14" t="n">
        <v>46102</v>
      </c>
      <c r="B83" s="15" t="n">
        <v>0.7611111111111111</v>
      </c>
      <c r="C83" s="15" t="n">
        <v>0.7493055555555556</v>
      </c>
      <c r="D83" s="15" t="n">
        <v>0.7618055555555555</v>
      </c>
      <c r="E83" s="15" t="n">
        <v>0.7604166666666666</v>
      </c>
      <c r="F83" s="15" t="n">
        <v>0.7604166666666666</v>
      </c>
      <c r="G83" s="15" t="n">
        <v>0.7631944444444444</v>
      </c>
      <c r="H83" s="15" t="n">
        <v>0.7618055555555555</v>
      </c>
      <c r="I83" s="15" t="n">
        <v>0.7618055555555555</v>
      </c>
      <c r="J83" s="15" t="n">
        <v>0.7611111111111111</v>
      </c>
      <c r="K83" s="15" t="n">
        <v>0.7625</v>
      </c>
      <c r="L83" s="15" t="n">
        <v>0.7652777777777777</v>
      </c>
      <c r="M83" s="15" t="n">
        <v>0.7631944444444444</v>
      </c>
      <c r="N83" s="15" t="n">
        <v>0.7618055555555555</v>
      </c>
      <c r="O83" s="15" t="n">
        <v>0.7631944444444444</v>
      </c>
      <c r="P83" s="15" t="n">
        <v>0.7541666666666667</v>
      </c>
      <c r="Q83" s="15" t="n">
        <v>0.7631944444444444</v>
      </c>
      <c r="R83" s="15" t="n">
        <v>0.7652777777777777</v>
      </c>
      <c r="S83" s="15" t="n">
        <v>0.7701388888888889</v>
      </c>
      <c r="T83" s="15" t="n">
        <v>0.7715277777777778</v>
      </c>
      <c r="U83" s="15" t="n">
        <v>0.7729166666666667</v>
      </c>
      <c r="V83" s="15" t="n">
        <v>0.7659722222222223</v>
      </c>
      <c r="W83" s="15" t="n">
        <v>0.7673611111111112</v>
      </c>
      <c r="X83" s="15" t="n">
        <v>0.7708333333333334</v>
      </c>
      <c r="Y83" s="15" t="n">
        <v>0.7666666666666667</v>
      </c>
      <c r="Z83" s="15" t="n">
        <v>0.7708333333333334</v>
      </c>
      <c r="AA83" s="15" t="n">
        <v>0.7715277777777778</v>
      </c>
      <c r="AB83" s="15" t="n">
        <v>0.7736111111111111</v>
      </c>
      <c r="AC83" s="15" t="n">
        <v>0.7736111111111111</v>
      </c>
      <c r="AD83" s="15" t="n">
        <v>0.7743055555555556</v>
      </c>
      <c r="AE83" s="15" t="n">
        <v>0.7756944444444445</v>
      </c>
      <c r="AF83" s="15" t="n">
        <v>0.7736111111111111</v>
      </c>
      <c r="AG83" s="15" t="n">
        <v>0.775</v>
      </c>
      <c r="AH83" s="15" t="n">
        <v>0.7784722222222222</v>
      </c>
      <c r="AI83" s="15" t="n">
        <v>0.78125</v>
      </c>
      <c r="AJ83" s="15" t="n">
        <v>0.7791666666666667</v>
      </c>
      <c r="AK83" s="15" t="n">
        <v>0.7826388888888889</v>
      </c>
      <c r="AL83" s="15" t="n">
        <v>0.7854166666666667</v>
      </c>
      <c r="AM83" s="15" t="n">
        <v>0.7770833333333333</v>
      </c>
      <c r="AN83" s="15" t="n">
        <v>0.7784722222222222</v>
      </c>
      <c r="AO83" s="15" t="n">
        <v>0.7819444444444444</v>
      </c>
      <c r="AP83" s="15" t="n">
        <v>0.7798611111111111</v>
      </c>
      <c r="AQ83" s="15" t="n">
        <v>0.7881944444444444</v>
      </c>
      <c r="AR83" s="15" t="n">
        <v>0.7888888888888889</v>
      </c>
      <c r="AS83" s="15" t="n">
        <v>0.7895833333333333</v>
      </c>
      <c r="AT83" s="15" t="n">
        <v>0.7875</v>
      </c>
      <c r="AU83" s="15" t="n">
        <v>0.7847222222222222</v>
      </c>
      <c r="AV83" s="15" t="n">
        <v>0.7854166666666667</v>
      </c>
      <c r="AW83" s="15" t="n">
        <v>0.7875</v>
      </c>
      <c r="AX83" s="15" t="n">
        <v>0.7944444444444444</v>
      </c>
    </row>
    <row r="84">
      <c r="A84" s="14" t="n">
        <v>46103</v>
      </c>
      <c r="B84" s="15" t="n">
        <v>0.7618055555555555</v>
      </c>
      <c r="C84" s="15" t="n">
        <v>0.75</v>
      </c>
      <c r="D84" s="15" t="n">
        <v>0.7625</v>
      </c>
      <c r="E84" s="15" t="n">
        <v>0.7611111111111111</v>
      </c>
      <c r="F84" s="15" t="n">
        <v>0.7611111111111111</v>
      </c>
      <c r="G84" s="15" t="n">
        <v>0.7638888888888888</v>
      </c>
      <c r="H84" s="15" t="n">
        <v>0.7625</v>
      </c>
      <c r="I84" s="15" t="n">
        <v>0.7625</v>
      </c>
      <c r="J84" s="15" t="n">
        <v>0.7618055555555555</v>
      </c>
      <c r="K84" s="15" t="n">
        <v>0.7631944444444444</v>
      </c>
      <c r="L84" s="15" t="n">
        <v>0.7659722222222223</v>
      </c>
      <c r="M84" s="15" t="n">
        <v>0.7638888888888888</v>
      </c>
      <c r="N84" s="15" t="n">
        <v>0.7625</v>
      </c>
      <c r="O84" s="15" t="n">
        <v>0.7638888888888888</v>
      </c>
      <c r="P84" s="15" t="n">
        <v>0.7548611111111111</v>
      </c>
      <c r="Q84" s="15" t="n">
        <v>0.7638888888888888</v>
      </c>
      <c r="R84" s="15" t="n">
        <v>0.7659722222222223</v>
      </c>
      <c r="S84" s="15" t="n">
        <v>0.7708333333333334</v>
      </c>
      <c r="T84" s="15" t="n">
        <v>0.7722222222222223</v>
      </c>
      <c r="U84" s="15" t="n">
        <v>0.7736111111111111</v>
      </c>
      <c r="V84" s="15" t="n">
        <v>0.7666666666666667</v>
      </c>
      <c r="W84" s="15" t="n">
        <v>0.7680555555555556</v>
      </c>
      <c r="X84" s="15" t="n">
        <v>0.7715277777777778</v>
      </c>
      <c r="Y84" s="15" t="n">
        <v>0.7673611111111112</v>
      </c>
      <c r="Z84" s="15" t="n">
        <v>0.7715277777777778</v>
      </c>
      <c r="AA84" s="15" t="n">
        <v>0.7722222222222223</v>
      </c>
      <c r="AB84" s="15" t="n">
        <v>0.7743055555555556</v>
      </c>
      <c r="AC84" s="15" t="n">
        <v>0.7743055555555556</v>
      </c>
      <c r="AD84" s="15" t="n">
        <v>0.775</v>
      </c>
      <c r="AE84" s="15" t="n">
        <v>0.7756944444444445</v>
      </c>
      <c r="AF84" s="15" t="n">
        <v>0.7743055555555556</v>
      </c>
      <c r="AG84" s="15" t="n">
        <v>0.7756944444444445</v>
      </c>
      <c r="AH84" s="15" t="n">
        <v>0.7784722222222222</v>
      </c>
      <c r="AI84" s="15" t="n">
        <v>0.7819444444444444</v>
      </c>
      <c r="AJ84" s="15" t="n">
        <v>0.7791666666666667</v>
      </c>
      <c r="AK84" s="15" t="n">
        <v>0.7833333333333333</v>
      </c>
      <c r="AL84" s="15" t="n">
        <v>0.7861111111111111</v>
      </c>
      <c r="AM84" s="15" t="n">
        <v>0.7777777777777778</v>
      </c>
      <c r="AN84" s="15" t="n">
        <v>0.7791666666666667</v>
      </c>
      <c r="AO84" s="15" t="n">
        <v>0.7826388888888889</v>
      </c>
      <c r="AP84" s="15" t="n">
        <v>0.7798611111111111</v>
      </c>
      <c r="AQ84" s="15" t="n">
        <v>0.7888888888888889</v>
      </c>
      <c r="AR84" s="15" t="n">
        <v>0.7888888888888889</v>
      </c>
      <c r="AS84" s="15" t="n">
        <v>0.7902777777777777</v>
      </c>
      <c r="AT84" s="15" t="n">
        <v>0.7875</v>
      </c>
      <c r="AU84" s="15" t="n">
        <v>0.7854166666666667</v>
      </c>
      <c r="AV84" s="15" t="n">
        <v>0.7854166666666667</v>
      </c>
      <c r="AW84" s="15" t="n">
        <v>0.7881944444444444</v>
      </c>
      <c r="AX84" s="15" t="n">
        <v>0.7944444444444444</v>
      </c>
    </row>
    <row r="85">
      <c r="A85" s="14" t="n">
        <v>46104</v>
      </c>
      <c r="B85" s="15" t="n">
        <v>0.7625</v>
      </c>
      <c r="C85" s="15" t="n">
        <v>0.7506944444444444</v>
      </c>
      <c r="D85" s="15" t="n">
        <v>0.7631944444444444</v>
      </c>
      <c r="E85" s="15" t="n">
        <v>0.7618055555555555</v>
      </c>
      <c r="F85" s="15" t="n">
        <v>0.7618055555555555</v>
      </c>
      <c r="G85" s="15" t="n">
        <v>0.7645833333333333</v>
      </c>
      <c r="H85" s="15" t="n">
        <v>0.7631944444444444</v>
      </c>
      <c r="I85" s="15" t="n">
        <v>0.7631944444444444</v>
      </c>
      <c r="J85" s="15" t="n">
        <v>0.7625</v>
      </c>
      <c r="K85" s="15" t="n">
        <v>0.7638888888888888</v>
      </c>
      <c r="L85" s="15" t="n">
        <v>0.7659722222222223</v>
      </c>
      <c r="M85" s="15" t="n">
        <v>0.7645833333333333</v>
      </c>
      <c r="N85" s="15" t="n">
        <v>0.7631944444444444</v>
      </c>
      <c r="O85" s="15" t="n">
        <v>0.7638888888888888</v>
      </c>
      <c r="P85" s="15" t="n">
        <v>0.7548611111111111</v>
      </c>
      <c r="Q85" s="15" t="n">
        <v>0.7645833333333333</v>
      </c>
      <c r="R85" s="15" t="n">
        <v>0.7666666666666667</v>
      </c>
      <c r="S85" s="15" t="n">
        <v>0.7715277777777778</v>
      </c>
      <c r="T85" s="15" t="n">
        <v>0.7729166666666667</v>
      </c>
      <c r="U85" s="15" t="n">
        <v>0.7743055555555556</v>
      </c>
      <c r="V85" s="15" t="n">
        <v>0.7673611111111112</v>
      </c>
      <c r="W85" s="15" t="n">
        <v>0.76875</v>
      </c>
      <c r="X85" s="15" t="n">
        <v>0.7722222222222223</v>
      </c>
      <c r="Y85" s="15" t="n">
        <v>0.7673611111111112</v>
      </c>
      <c r="Z85" s="15" t="n">
        <v>0.7715277777777778</v>
      </c>
      <c r="AA85" s="15" t="n">
        <v>0.7729166666666667</v>
      </c>
      <c r="AB85" s="15" t="n">
        <v>0.775</v>
      </c>
      <c r="AC85" s="15" t="n">
        <v>0.775</v>
      </c>
      <c r="AD85" s="15" t="n">
        <v>0.7756944444444445</v>
      </c>
      <c r="AE85" s="15" t="n">
        <v>0.7763888888888889</v>
      </c>
      <c r="AF85" s="15" t="n">
        <v>0.775</v>
      </c>
      <c r="AG85" s="15" t="n">
        <v>0.7763888888888889</v>
      </c>
      <c r="AH85" s="15" t="n">
        <v>0.7791666666666667</v>
      </c>
      <c r="AI85" s="15" t="n">
        <v>0.7826388888888889</v>
      </c>
      <c r="AJ85" s="15" t="n">
        <v>0.7798611111111111</v>
      </c>
      <c r="AK85" s="15" t="n">
        <v>0.7840277777777778</v>
      </c>
      <c r="AL85" s="15" t="n">
        <v>0.7868055555555555</v>
      </c>
      <c r="AM85" s="15" t="n">
        <v>0.7777777777777778</v>
      </c>
      <c r="AN85" s="15" t="n">
        <v>0.7798611111111111</v>
      </c>
      <c r="AO85" s="15" t="n">
        <v>0.7826388888888889</v>
      </c>
      <c r="AP85" s="15" t="n">
        <v>0.7805555555555556</v>
      </c>
      <c r="AQ85" s="15" t="n">
        <v>0.7895833333333333</v>
      </c>
      <c r="AR85" s="15" t="n">
        <v>0.7895833333333333</v>
      </c>
      <c r="AS85" s="15" t="n">
        <v>0.7909722222222222</v>
      </c>
      <c r="AT85" s="15" t="n">
        <v>0.7881944444444444</v>
      </c>
      <c r="AU85" s="15" t="n">
        <v>0.7861111111111111</v>
      </c>
      <c r="AV85" s="15" t="n">
        <v>0.7861111111111111</v>
      </c>
      <c r="AW85" s="15" t="n">
        <v>0.7881944444444444</v>
      </c>
      <c r="AX85" s="15" t="n">
        <v>0.7951388888888888</v>
      </c>
    </row>
    <row r="86">
      <c r="A86" s="14" t="n">
        <v>46105</v>
      </c>
      <c r="B86" s="15" t="n">
        <v>0.7631944444444444</v>
      </c>
      <c r="C86" s="15" t="n">
        <v>0.7520833333333333</v>
      </c>
      <c r="D86" s="15" t="n">
        <v>0.7638888888888888</v>
      </c>
      <c r="E86" s="15" t="n">
        <v>0.7625</v>
      </c>
      <c r="F86" s="15" t="n">
        <v>0.7625</v>
      </c>
      <c r="G86" s="15" t="n">
        <v>0.7652777777777777</v>
      </c>
      <c r="H86" s="15" t="n">
        <v>0.7638888888888888</v>
      </c>
      <c r="I86" s="15" t="n">
        <v>0.7631944444444444</v>
      </c>
      <c r="J86" s="15" t="n">
        <v>0.7631944444444444</v>
      </c>
      <c r="K86" s="15" t="n">
        <v>0.7645833333333333</v>
      </c>
      <c r="L86" s="15" t="n">
        <v>0.7666666666666667</v>
      </c>
      <c r="M86" s="15" t="n">
        <v>0.7652777777777777</v>
      </c>
      <c r="N86" s="15" t="n">
        <v>0.7638888888888888</v>
      </c>
      <c r="O86" s="15" t="n">
        <v>0.7645833333333333</v>
      </c>
      <c r="P86" s="15" t="n">
        <v>0.7555555555555555</v>
      </c>
      <c r="Q86" s="15" t="n">
        <v>0.7645833333333333</v>
      </c>
      <c r="R86" s="15" t="n">
        <v>0.7673611111111112</v>
      </c>
      <c r="S86" s="15" t="n">
        <v>0.7722222222222223</v>
      </c>
      <c r="T86" s="15" t="n">
        <v>0.7736111111111111</v>
      </c>
      <c r="U86" s="15" t="n">
        <v>0.775</v>
      </c>
      <c r="V86" s="15" t="n">
        <v>0.7680555555555556</v>
      </c>
      <c r="W86" s="15" t="n">
        <v>0.7694444444444445</v>
      </c>
      <c r="X86" s="15" t="n">
        <v>0.7729166666666667</v>
      </c>
      <c r="Y86" s="15" t="n">
        <v>0.7680555555555556</v>
      </c>
      <c r="Z86" s="15" t="n">
        <v>0.7722222222222223</v>
      </c>
      <c r="AA86" s="15" t="n">
        <v>0.7736111111111111</v>
      </c>
      <c r="AB86" s="15" t="n">
        <v>0.775</v>
      </c>
      <c r="AC86" s="15" t="n">
        <v>0.7756944444444445</v>
      </c>
      <c r="AD86" s="15" t="n">
        <v>0.7763888888888889</v>
      </c>
      <c r="AE86" s="15" t="n">
        <v>0.7770833333333333</v>
      </c>
      <c r="AF86" s="15" t="n">
        <v>0.775</v>
      </c>
      <c r="AG86" s="15" t="n">
        <v>0.7770833333333333</v>
      </c>
      <c r="AH86" s="15" t="n">
        <v>0.7798611111111111</v>
      </c>
      <c r="AI86" s="15" t="n">
        <v>0.7833333333333333</v>
      </c>
      <c r="AJ86" s="15" t="n">
        <v>0.7805555555555556</v>
      </c>
      <c r="AK86" s="15" t="n">
        <v>0.7847222222222222</v>
      </c>
      <c r="AL86" s="15" t="n">
        <v>0.7875</v>
      </c>
      <c r="AM86" s="15" t="n">
        <v>0.7784722222222222</v>
      </c>
      <c r="AN86" s="15" t="n">
        <v>0.7798611111111111</v>
      </c>
      <c r="AO86" s="15" t="n">
        <v>0.7833333333333333</v>
      </c>
      <c r="AP86" s="15" t="n">
        <v>0.78125</v>
      </c>
      <c r="AQ86" s="15" t="n">
        <v>0.7902777777777777</v>
      </c>
      <c r="AR86" s="15" t="n">
        <v>0.7902777777777777</v>
      </c>
      <c r="AS86" s="15" t="n">
        <v>0.7909722222222222</v>
      </c>
      <c r="AT86" s="15" t="n">
        <v>0.7888888888888889</v>
      </c>
      <c r="AU86" s="15" t="n">
        <v>0.7861111111111111</v>
      </c>
      <c r="AV86" s="15" t="n">
        <v>0.7868055555555555</v>
      </c>
      <c r="AW86" s="15" t="n">
        <v>0.7888888888888889</v>
      </c>
      <c r="AX86" s="15" t="n">
        <v>0.7951388888888888</v>
      </c>
    </row>
    <row r="87">
      <c r="A87" s="14" t="n">
        <v>46106</v>
      </c>
      <c r="B87" s="15" t="n">
        <v>0.7645833333333333</v>
      </c>
      <c r="C87" s="15" t="n">
        <v>0.7527777777777778</v>
      </c>
      <c r="D87" s="15" t="n">
        <v>0.7645833333333333</v>
      </c>
      <c r="E87" s="15" t="n">
        <v>0.7631944444444444</v>
      </c>
      <c r="F87" s="15" t="n">
        <v>0.7631944444444444</v>
      </c>
      <c r="G87" s="15" t="n">
        <v>0.7659722222222223</v>
      </c>
      <c r="H87" s="15" t="n">
        <v>0.7645833333333333</v>
      </c>
      <c r="I87" s="15" t="n">
        <v>0.7638888888888888</v>
      </c>
      <c r="J87" s="15" t="n">
        <v>0.7631944444444444</v>
      </c>
      <c r="K87" s="15" t="n">
        <v>0.7652777777777777</v>
      </c>
      <c r="L87" s="15" t="n">
        <v>0.7673611111111112</v>
      </c>
      <c r="M87" s="15" t="n">
        <v>0.7659722222222223</v>
      </c>
      <c r="N87" s="15" t="n">
        <v>0.7645833333333333</v>
      </c>
      <c r="O87" s="15" t="n">
        <v>0.7652777777777777</v>
      </c>
      <c r="P87" s="15" t="n">
        <v>0.7555555555555555</v>
      </c>
      <c r="Q87" s="15" t="n">
        <v>0.7652777777777777</v>
      </c>
      <c r="R87" s="15" t="n">
        <v>0.7680555555555556</v>
      </c>
      <c r="S87" s="15" t="n">
        <v>0.7729166666666667</v>
      </c>
      <c r="T87" s="15" t="n">
        <v>0.7743055555555556</v>
      </c>
      <c r="U87" s="15" t="n">
        <v>0.775</v>
      </c>
      <c r="V87" s="15" t="n">
        <v>0.76875</v>
      </c>
      <c r="W87" s="15" t="n">
        <v>0.7701388888888889</v>
      </c>
      <c r="X87" s="15" t="n">
        <v>0.7736111111111111</v>
      </c>
      <c r="Y87" s="15" t="n">
        <v>0.76875</v>
      </c>
      <c r="Z87" s="15" t="n">
        <v>0.7729166666666667</v>
      </c>
      <c r="AA87" s="15" t="n">
        <v>0.7736111111111111</v>
      </c>
      <c r="AB87" s="15" t="n">
        <v>0.7756944444444445</v>
      </c>
      <c r="AC87" s="15" t="n">
        <v>0.7763888888888889</v>
      </c>
      <c r="AD87" s="15" t="n">
        <v>0.7770833333333333</v>
      </c>
      <c r="AE87" s="15" t="n">
        <v>0.7777777777777778</v>
      </c>
      <c r="AF87" s="15" t="n">
        <v>0.7756944444444445</v>
      </c>
      <c r="AG87" s="15" t="n">
        <v>0.7777777777777778</v>
      </c>
      <c r="AH87" s="15" t="n">
        <v>0.7805555555555556</v>
      </c>
      <c r="AI87" s="15" t="n">
        <v>0.7840277777777778</v>
      </c>
      <c r="AJ87" s="15" t="n">
        <v>0.78125</v>
      </c>
      <c r="AK87" s="15" t="n">
        <v>0.7854166666666667</v>
      </c>
      <c r="AL87" s="15" t="n">
        <v>0.7875</v>
      </c>
      <c r="AM87" s="15" t="n">
        <v>0.7791666666666667</v>
      </c>
      <c r="AN87" s="15" t="n">
        <v>0.7805555555555556</v>
      </c>
      <c r="AO87" s="15" t="n">
        <v>0.7840277777777778</v>
      </c>
      <c r="AP87" s="15" t="n">
        <v>0.7819444444444444</v>
      </c>
      <c r="AQ87" s="15" t="n">
        <v>0.7902777777777777</v>
      </c>
      <c r="AR87" s="15" t="n">
        <v>0.7909722222222222</v>
      </c>
      <c r="AS87" s="15" t="n">
        <v>0.7916666666666666</v>
      </c>
      <c r="AT87" s="15" t="n">
        <v>0.7895833333333333</v>
      </c>
      <c r="AU87" s="15" t="n">
        <v>0.7868055555555555</v>
      </c>
      <c r="AV87" s="15" t="n">
        <v>0.7868055555555555</v>
      </c>
      <c r="AW87" s="15" t="n">
        <v>0.7895833333333333</v>
      </c>
      <c r="AX87" s="15" t="n">
        <v>0.7958333333333333</v>
      </c>
    </row>
    <row r="88">
      <c r="A88" s="14" t="n">
        <v>46107</v>
      </c>
      <c r="B88" s="15" t="n">
        <v>0.7652777777777777</v>
      </c>
      <c r="C88" s="15" t="n">
        <v>0.7534722222222222</v>
      </c>
      <c r="D88" s="15" t="n">
        <v>0.7652777777777777</v>
      </c>
      <c r="E88" s="15" t="n">
        <v>0.7638888888888888</v>
      </c>
      <c r="F88" s="15" t="n">
        <v>0.7638888888888888</v>
      </c>
      <c r="G88" s="15" t="n">
        <v>0.7666666666666667</v>
      </c>
      <c r="H88" s="15" t="n">
        <v>0.7652777777777777</v>
      </c>
      <c r="I88" s="15" t="n">
        <v>0.7645833333333333</v>
      </c>
      <c r="J88" s="15" t="n">
        <v>0.7638888888888888</v>
      </c>
      <c r="K88" s="15" t="n">
        <v>0.7659722222222223</v>
      </c>
      <c r="L88" s="15" t="n">
        <v>0.7680555555555556</v>
      </c>
      <c r="M88" s="15" t="n">
        <v>0.7659722222222223</v>
      </c>
      <c r="N88" s="15" t="n">
        <v>0.7645833333333333</v>
      </c>
      <c r="O88" s="15" t="n">
        <v>0.7659722222222223</v>
      </c>
      <c r="P88" s="15" t="n">
        <v>0.75625</v>
      </c>
      <c r="Q88" s="15" t="n">
        <v>0.7659722222222223</v>
      </c>
      <c r="R88" s="15" t="n">
        <v>0.76875</v>
      </c>
      <c r="S88" s="15" t="n">
        <v>0.7736111111111111</v>
      </c>
      <c r="T88" s="15" t="n">
        <v>0.775</v>
      </c>
      <c r="U88" s="15" t="n">
        <v>0.7756944444444445</v>
      </c>
      <c r="V88" s="15" t="n">
        <v>0.7694444444444445</v>
      </c>
      <c r="W88" s="15" t="n">
        <v>0.7708333333333334</v>
      </c>
      <c r="X88" s="15" t="n">
        <v>0.7743055555555556</v>
      </c>
      <c r="Y88" s="15" t="n">
        <v>0.7694444444444445</v>
      </c>
      <c r="Z88" s="15" t="n">
        <v>0.7736111111111111</v>
      </c>
      <c r="AA88" s="15" t="n">
        <v>0.7743055555555556</v>
      </c>
      <c r="AB88" s="15" t="n">
        <v>0.7763888888888889</v>
      </c>
      <c r="AC88" s="15" t="n">
        <v>0.7763888888888889</v>
      </c>
      <c r="AD88" s="15" t="n">
        <v>0.7770833333333333</v>
      </c>
      <c r="AE88" s="15" t="n">
        <v>0.7784722222222222</v>
      </c>
      <c r="AF88" s="15" t="n">
        <v>0.7763888888888889</v>
      </c>
      <c r="AG88" s="15" t="n">
        <v>0.7777777777777778</v>
      </c>
      <c r="AH88" s="15" t="n">
        <v>0.78125</v>
      </c>
      <c r="AI88" s="15" t="n">
        <v>0.7847222222222222</v>
      </c>
      <c r="AJ88" s="15" t="n">
        <v>0.7819444444444444</v>
      </c>
      <c r="AK88" s="15" t="n">
        <v>0.7854166666666667</v>
      </c>
      <c r="AL88" s="15" t="n">
        <v>0.7881944444444444</v>
      </c>
      <c r="AM88" s="15" t="n">
        <v>0.7798611111111111</v>
      </c>
      <c r="AN88" s="15" t="n">
        <v>0.78125</v>
      </c>
      <c r="AO88" s="15" t="n">
        <v>0.7847222222222222</v>
      </c>
      <c r="AP88" s="15" t="n">
        <v>0.7819444444444444</v>
      </c>
      <c r="AQ88" s="15" t="n">
        <v>0.7909722222222222</v>
      </c>
      <c r="AR88" s="15" t="n">
        <v>0.7909722222222222</v>
      </c>
      <c r="AS88" s="15" t="n">
        <v>0.7923611111111111</v>
      </c>
      <c r="AT88" s="15" t="n">
        <v>0.7895833333333333</v>
      </c>
      <c r="AU88" s="15" t="n">
        <v>0.7875</v>
      </c>
      <c r="AV88" s="15" t="n">
        <v>0.7875</v>
      </c>
      <c r="AW88" s="15" t="n">
        <v>0.7895833333333333</v>
      </c>
      <c r="AX88" s="15" t="n">
        <v>0.7958333333333333</v>
      </c>
    </row>
    <row r="89">
      <c r="A89" s="14" t="n">
        <v>46108</v>
      </c>
      <c r="B89" s="15" t="n">
        <v>0.7659722222222223</v>
      </c>
      <c r="C89" s="15" t="n">
        <v>0.7541666666666667</v>
      </c>
      <c r="D89" s="15" t="n">
        <v>0.7666666666666667</v>
      </c>
      <c r="E89" s="15" t="n">
        <v>0.7645833333333333</v>
      </c>
      <c r="F89" s="15" t="n">
        <v>0.7645833333333333</v>
      </c>
      <c r="G89" s="15" t="n">
        <v>0.7673611111111112</v>
      </c>
      <c r="H89" s="15" t="n">
        <v>0.7659722222222223</v>
      </c>
      <c r="I89" s="15" t="n">
        <v>0.7652777777777777</v>
      </c>
      <c r="J89" s="15" t="n">
        <v>0.7645833333333333</v>
      </c>
      <c r="K89" s="15" t="n">
        <v>0.7666666666666667</v>
      </c>
      <c r="L89" s="15" t="n">
        <v>0.76875</v>
      </c>
      <c r="M89" s="15" t="n">
        <v>0.7666666666666667</v>
      </c>
      <c r="N89" s="15" t="n">
        <v>0.7652777777777777</v>
      </c>
      <c r="O89" s="15" t="n">
        <v>0.7666666666666667</v>
      </c>
      <c r="P89" s="15" t="n">
        <v>0.75625</v>
      </c>
      <c r="Q89" s="15" t="n">
        <v>0.7666666666666667</v>
      </c>
      <c r="R89" s="15" t="n">
        <v>0.7694444444444445</v>
      </c>
      <c r="S89" s="15" t="n">
        <v>0.7743055555555556</v>
      </c>
      <c r="T89" s="15" t="n">
        <v>0.7756944444444445</v>
      </c>
      <c r="U89" s="15" t="n">
        <v>0.7763888888888889</v>
      </c>
      <c r="V89" s="15" t="n">
        <v>0.7694444444444445</v>
      </c>
      <c r="W89" s="15" t="n">
        <v>0.7715277777777778</v>
      </c>
      <c r="X89" s="15" t="n">
        <v>0.7743055555555556</v>
      </c>
      <c r="Y89" s="15" t="n">
        <v>0.7701388888888889</v>
      </c>
      <c r="Z89" s="15" t="n">
        <v>0.7743055555555556</v>
      </c>
      <c r="AA89" s="15" t="n">
        <v>0.775</v>
      </c>
      <c r="AB89" s="15" t="n">
        <v>0.7770833333333333</v>
      </c>
      <c r="AC89" s="15" t="n">
        <v>0.7770833333333333</v>
      </c>
      <c r="AD89" s="15" t="n">
        <v>0.7777777777777778</v>
      </c>
      <c r="AE89" s="15" t="n">
        <v>0.7784722222222222</v>
      </c>
      <c r="AF89" s="15" t="n">
        <v>0.7770833333333333</v>
      </c>
      <c r="AG89" s="15" t="n">
        <v>0.7784722222222222</v>
      </c>
      <c r="AH89" s="15" t="n">
        <v>0.7819444444444444</v>
      </c>
      <c r="AI89" s="15" t="n">
        <v>0.7847222222222222</v>
      </c>
      <c r="AJ89" s="15" t="n">
        <v>0.7819444444444444</v>
      </c>
      <c r="AK89" s="15" t="n">
        <v>0.7861111111111111</v>
      </c>
      <c r="AL89" s="15" t="n">
        <v>0.7888888888888889</v>
      </c>
      <c r="AM89" s="15" t="n">
        <v>0.7805555555555556</v>
      </c>
      <c r="AN89" s="15" t="n">
        <v>0.7819444444444444</v>
      </c>
      <c r="AO89" s="15" t="n">
        <v>0.7854166666666667</v>
      </c>
      <c r="AP89" s="15" t="n">
        <v>0.7826388888888889</v>
      </c>
      <c r="AQ89" s="15" t="n">
        <v>0.7916666666666666</v>
      </c>
      <c r="AR89" s="15" t="n">
        <v>0.7916666666666666</v>
      </c>
      <c r="AS89" s="15" t="n">
        <v>0.7923611111111111</v>
      </c>
      <c r="AT89" s="15" t="n">
        <v>0.7902777777777777</v>
      </c>
      <c r="AU89" s="15" t="n">
        <v>0.7881944444444444</v>
      </c>
      <c r="AV89" s="15" t="n">
        <v>0.7881944444444444</v>
      </c>
      <c r="AW89" s="15" t="n">
        <v>0.7902777777777777</v>
      </c>
      <c r="AX89" s="15" t="n">
        <v>0.7965277777777777</v>
      </c>
    </row>
    <row r="90">
      <c r="A90" s="14" t="n">
        <v>46109</v>
      </c>
      <c r="B90" s="15" t="n">
        <v>0.7666666666666667</v>
      </c>
      <c r="C90" s="15" t="n">
        <v>0.7555555555555555</v>
      </c>
      <c r="D90" s="15" t="n">
        <v>0.7673611111111112</v>
      </c>
      <c r="E90" s="15" t="n">
        <v>0.7652777777777777</v>
      </c>
      <c r="F90" s="15" t="n">
        <v>0.7652777777777777</v>
      </c>
      <c r="G90" s="15" t="n">
        <v>0.7680555555555556</v>
      </c>
      <c r="H90" s="15" t="n">
        <v>0.7666666666666667</v>
      </c>
      <c r="I90" s="15" t="n">
        <v>0.7659722222222223</v>
      </c>
      <c r="J90" s="15" t="n">
        <v>0.7652777777777777</v>
      </c>
      <c r="K90" s="15" t="n">
        <v>0.7673611111111112</v>
      </c>
      <c r="L90" s="15" t="n">
        <v>0.7694444444444445</v>
      </c>
      <c r="M90" s="15" t="n">
        <v>0.7673611111111112</v>
      </c>
      <c r="N90" s="15" t="n">
        <v>0.7659722222222223</v>
      </c>
      <c r="O90" s="15" t="n">
        <v>0.7673611111111112</v>
      </c>
      <c r="P90" s="15" t="n">
        <v>0.7569444444444444</v>
      </c>
      <c r="Q90" s="15" t="n">
        <v>0.7673611111111112</v>
      </c>
      <c r="R90" s="15" t="n">
        <v>0.7701388888888889</v>
      </c>
      <c r="S90" s="15" t="n">
        <v>0.7743055555555556</v>
      </c>
      <c r="T90" s="15" t="n">
        <v>0.7763888888888889</v>
      </c>
      <c r="U90" s="15" t="n">
        <v>0.7770833333333333</v>
      </c>
      <c r="V90" s="15" t="n">
        <v>0.7701388888888889</v>
      </c>
      <c r="W90" s="15" t="n">
        <v>0.7722222222222223</v>
      </c>
      <c r="X90" s="15" t="n">
        <v>0.775</v>
      </c>
      <c r="Y90" s="15" t="n">
        <v>0.7708333333333334</v>
      </c>
      <c r="Z90" s="15" t="n">
        <v>0.775</v>
      </c>
      <c r="AA90" s="15" t="n">
        <v>0.7756944444444445</v>
      </c>
      <c r="AB90" s="15" t="n">
        <v>0.7777777777777778</v>
      </c>
      <c r="AC90" s="15" t="n">
        <v>0.7777777777777778</v>
      </c>
      <c r="AD90" s="15" t="n">
        <v>0.7784722222222222</v>
      </c>
      <c r="AE90" s="15" t="n">
        <v>0.7791666666666667</v>
      </c>
      <c r="AF90" s="15" t="n">
        <v>0.7777777777777778</v>
      </c>
      <c r="AG90" s="15" t="n">
        <v>0.7791666666666667</v>
      </c>
      <c r="AH90" s="15" t="n">
        <v>0.7826388888888889</v>
      </c>
      <c r="AI90" s="15" t="n">
        <v>0.7854166666666667</v>
      </c>
      <c r="AJ90" s="15" t="n">
        <v>0.7826388888888889</v>
      </c>
      <c r="AK90" s="15" t="n">
        <v>0.7868055555555555</v>
      </c>
      <c r="AL90" s="15" t="n">
        <v>0.7895833333333333</v>
      </c>
      <c r="AM90" s="15" t="n">
        <v>0.7805555555555556</v>
      </c>
      <c r="AN90" s="15" t="n">
        <v>0.7819444444444444</v>
      </c>
      <c r="AO90" s="15" t="n">
        <v>0.7854166666666667</v>
      </c>
      <c r="AP90" s="15" t="n">
        <v>0.7833333333333333</v>
      </c>
      <c r="AQ90" s="15" t="n">
        <v>0.7923611111111111</v>
      </c>
      <c r="AR90" s="15" t="n">
        <v>0.7923611111111111</v>
      </c>
      <c r="AS90" s="15" t="n">
        <v>0.7930555555555555</v>
      </c>
      <c r="AT90" s="15" t="n">
        <v>0.7909722222222222</v>
      </c>
      <c r="AU90" s="15" t="n">
        <v>0.7881944444444444</v>
      </c>
      <c r="AV90" s="15" t="n">
        <v>0.7881944444444444</v>
      </c>
      <c r="AW90" s="15" t="n">
        <v>0.7909722222222222</v>
      </c>
      <c r="AX90" s="15" t="n">
        <v>0.7965277777777777</v>
      </c>
    </row>
    <row r="91">
      <c r="A91" s="14" t="n">
        <v>46110</v>
      </c>
      <c r="B91" s="15" t="n">
        <v>0.7673611111111112</v>
      </c>
      <c r="C91" s="15" t="n">
        <v>0.75625</v>
      </c>
      <c r="D91" s="15" t="n">
        <v>0.7680555555555556</v>
      </c>
      <c r="E91" s="15" t="n">
        <v>0.7659722222222223</v>
      </c>
      <c r="F91" s="15" t="n">
        <v>0.7659722222222223</v>
      </c>
      <c r="G91" s="15" t="n">
        <v>0.76875</v>
      </c>
      <c r="H91" s="15" t="n">
        <v>0.7673611111111112</v>
      </c>
      <c r="I91" s="15" t="n">
        <v>0.7666666666666667</v>
      </c>
      <c r="J91" s="15" t="n">
        <v>0.7659722222222223</v>
      </c>
      <c r="K91" s="15" t="n">
        <v>0.7680555555555556</v>
      </c>
      <c r="L91" s="15" t="n">
        <v>0.7701388888888889</v>
      </c>
      <c r="M91" s="15" t="n">
        <v>0.7680555555555556</v>
      </c>
      <c r="N91" s="15" t="n">
        <v>0.7666666666666667</v>
      </c>
      <c r="O91" s="15" t="n">
        <v>0.7673611111111112</v>
      </c>
      <c r="P91" s="15" t="n">
        <v>0.7569444444444444</v>
      </c>
      <c r="Q91" s="15" t="n">
        <v>0.7680555555555556</v>
      </c>
      <c r="R91" s="15" t="n">
        <v>0.7708333333333334</v>
      </c>
      <c r="S91" s="15" t="n">
        <v>0.775</v>
      </c>
      <c r="T91" s="15" t="n">
        <v>0.7770833333333333</v>
      </c>
      <c r="U91" s="15" t="n">
        <v>0.7777777777777778</v>
      </c>
      <c r="V91" s="15" t="n">
        <v>0.7708333333333334</v>
      </c>
      <c r="W91" s="15" t="n">
        <v>0.7722222222222223</v>
      </c>
      <c r="X91" s="15" t="n">
        <v>0.7756944444444445</v>
      </c>
      <c r="Y91" s="15" t="n">
        <v>0.7708333333333334</v>
      </c>
      <c r="Z91" s="15" t="n">
        <v>0.775</v>
      </c>
      <c r="AA91" s="15" t="n">
        <v>0.7763888888888889</v>
      </c>
      <c r="AB91" s="15" t="n">
        <v>0.7777777777777778</v>
      </c>
      <c r="AC91" s="15" t="n">
        <v>0.7784722222222222</v>
      </c>
      <c r="AD91" s="15" t="n">
        <v>0.7791666666666667</v>
      </c>
      <c r="AE91" s="15" t="n">
        <v>0.7798611111111111</v>
      </c>
      <c r="AF91" s="15" t="n">
        <v>0.7777777777777778</v>
      </c>
      <c r="AG91" s="15" t="n">
        <v>0.7798611111111111</v>
      </c>
      <c r="AH91" s="15" t="n">
        <v>0.7826388888888889</v>
      </c>
      <c r="AI91" s="15" t="n">
        <v>0.7861111111111111</v>
      </c>
      <c r="AJ91" s="15" t="n">
        <v>0.7833333333333333</v>
      </c>
      <c r="AK91" s="15" t="n">
        <v>0.7875</v>
      </c>
      <c r="AL91" s="15" t="n">
        <v>0.7895833333333333</v>
      </c>
      <c r="AM91" s="15" t="n">
        <v>0.78125</v>
      </c>
      <c r="AN91" s="15" t="n">
        <v>0.7826388888888889</v>
      </c>
      <c r="AO91" s="15" t="n">
        <v>0.7861111111111111</v>
      </c>
      <c r="AP91" s="15" t="n">
        <v>0.7840277777777778</v>
      </c>
      <c r="AQ91" s="15" t="n">
        <v>0.7923611111111111</v>
      </c>
      <c r="AR91" s="15" t="n">
        <v>0.7930555555555555</v>
      </c>
      <c r="AS91" s="15" t="n">
        <v>0.79375</v>
      </c>
      <c r="AT91" s="15" t="n">
        <v>0.7916666666666666</v>
      </c>
      <c r="AU91" s="15" t="n">
        <v>0.7888888888888889</v>
      </c>
      <c r="AV91" s="15" t="n">
        <v>0.7888888888888889</v>
      </c>
      <c r="AW91" s="15" t="n">
        <v>0.7909722222222222</v>
      </c>
      <c r="AX91" s="15" t="n">
        <v>0.7972222222222223</v>
      </c>
    </row>
    <row r="92">
      <c r="A92" s="14" t="n">
        <v>46111</v>
      </c>
      <c r="B92" s="15" t="n">
        <v>0.76875</v>
      </c>
      <c r="C92" s="15" t="n">
        <v>0.7569444444444444</v>
      </c>
      <c r="D92" s="15" t="n">
        <v>0.76875</v>
      </c>
      <c r="E92" s="15" t="n">
        <v>0.7666666666666667</v>
      </c>
      <c r="F92" s="15" t="n">
        <v>0.7666666666666667</v>
      </c>
      <c r="G92" s="15" t="n">
        <v>0.7694444444444445</v>
      </c>
      <c r="H92" s="15" t="n">
        <v>0.7680555555555556</v>
      </c>
      <c r="I92" s="15" t="n">
        <v>0.7673611111111112</v>
      </c>
      <c r="J92" s="15" t="n">
        <v>0.7666666666666667</v>
      </c>
      <c r="K92" s="15" t="n">
        <v>0.7680555555555556</v>
      </c>
      <c r="L92" s="15" t="n">
        <v>0.7708333333333334</v>
      </c>
      <c r="M92" s="15" t="n">
        <v>0.76875</v>
      </c>
      <c r="N92" s="15" t="n">
        <v>0.7673611111111112</v>
      </c>
      <c r="O92" s="15" t="n">
        <v>0.7680555555555556</v>
      </c>
      <c r="P92" s="15" t="n">
        <v>0.7576388888888889</v>
      </c>
      <c r="Q92" s="15" t="n">
        <v>0.76875</v>
      </c>
      <c r="R92" s="15" t="n">
        <v>0.7715277777777778</v>
      </c>
      <c r="S92" s="15" t="n">
        <v>0.7756944444444445</v>
      </c>
      <c r="T92" s="15" t="n">
        <v>0.7770833333333333</v>
      </c>
      <c r="U92" s="15" t="n">
        <v>0.7784722222222222</v>
      </c>
      <c r="V92" s="15" t="n">
        <v>0.7715277777777778</v>
      </c>
      <c r="W92" s="15" t="n">
        <v>0.7729166666666667</v>
      </c>
      <c r="X92" s="15" t="n">
        <v>0.7763888888888889</v>
      </c>
      <c r="Y92" s="15" t="n">
        <v>0.7715277777777778</v>
      </c>
      <c r="Z92" s="15" t="n">
        <v>0.7756944444444445</v>
      </c>
      <c r="AA92" s="15" t="n">
        <v>0.7763888888888889</v>
      </c>
      <c r="AB92" s="15" t="n">
        <v>0.7784722222222222</v>
      </c>
      <c r="AC92" s="15" t="n">
        <v>0.7791666666666667</v>
      </c>
      <c r="AD92" s="15" t="n">
        <v>0.7798611111111111</v>
      </c>
      <c r="AE92" s="15" t="n">
        <v>0.7805555555555556</v>
      </c>
      <c r="AF92" s="15" t="n">
        <v>0.7784722222222222</v>
      </c>
      <c r="AG92" s="15" t="n">
        <v>0.7805555555555556</v>
      </c>
      <c r="AH92" s="15" t="n">
        <v>0.7833333333333333</v>
      </c>
      <c r="AI92" s="15" t="n">
        <v>0.7868055555555555</v>
      </c>
      <c r="AJ92" s="15" t="n">
        <v>0.7840277777777778</v>
      </c>
      <c r="AK92" s="15" t="n">
        <v>0.7875</v>
      </c>
      <c r="AL92" s="15" t="n">
        <v>0.7902777777777777</v>
      </c>
      <c r="AM92" s="15" t="n">
        <v>0.7819444444444444</v>
      </c>
      <c r="AN92" s="15" t="n">
        <v>0.7833333333333333</v>
      </c>
      <c r="AO92" s="15" t="n">
        <v>0.7868055555555555</v>
      </c>
      <c r="AP92" s="15" t="n">
        <v>0.7847222222222222</v>
      </c>
      <c r="AQ92" s="15" t="n">
        <v>0.7930555555555555</v>
      </c>
      <c r="AR92" s="15" t="n">
        <v>0.7930555555555555</v>
      </c>
      <c r="AS92" s="15" t="n">
        <v>0.7944444444444444</v>
      </c>
      <c r="AT92" s="15" t="n">
        <v>0.7916666666666666</v>
      </c>
      <c r="AU92" s="15" t="n">
        <v>0.7895833333333333</v>
      </c>
      <c r="AV92" s="15" t="n">
        <v>0.7895833333333333</v>
      </c>
      <c r="AW92" s="15" t="n">
        <v>0.7916666666666666</v>
      </c>
      <c r="AX92" s="15" t="n">
        <v>0.7972222222222223</v>
      </c>
    </row>
    <row r="93">
      <c r="A93" s="14" t="n">
        <v>46112</v>
      </c>
      <c r="B93" s="15" t="n">
        <v>0.7694444444444445</v>
      </c>
      <c r="C93" s="15" t="n">
        <v>0.7576388888888889</v>
      </c>
      <c r="D93" s="15" t="n">
        <v>0.7694444444444445</v>
      </c>
      <c r="E93" s="15" t="n">
        <v>0.7673611111111112</v>
      </c>
      <c r="F93" s="15" t="n">
        <v>0.7673611111111112</v>
      </c>
      <c r="G93" s="15" t="n">
        <v>0.7701388888888889</v>
      </c>
      <c r="H93" s="15" t="n">
        <v>0.76875</v>
      </c>
      <c r="I93" s="15" t="n">
        <v>0.7680555555555556</v>
      </c>
      <c r="J93" s="15" t="n">
        <v>0.7673611111111112</v>
      </c>
      <c r="K93" s="15" t="n">
        <v>0.76875</v>
      </c>
      <c r="L93" s="15" t="n">
        <v>0.7708333333333334</v>
      </c>
      <c r="M93" s="15" t="n">
        <v>0.7694444444444445</v>
      </c>
      <c r="N93" s="15" t="n">
        <v>0.7680555555555556</v>
      </c>
      <c r="O93" s="15" t="n">
        <v>0.76875</v>
      </c>
      <c r="P93" s="15" t="n">
        <v>0.7576388888888889</v>
      </c>
      <c r="Q93" s="15" t="n">
        <v>0.76875</v>
      </c>
      <c r="R93" s="15" t="n">
        <v>0.7722222222222223</v>
      </c>
      <c r="S93" s="15" t="n">
        <v>0.7763888888888889</v>
      </c>
      <c r="T93" s="15" t="n">
        <v>0.7777777777777778</v>
      </c>
      <c r="U93" s="15" t="n">
        <v>0.7791666666666667</v>
      </c>
      <c r="V93" s="15" t="n">
        <v>0.7722222222222223</v>
      </c>
      <c r="W93" s="15" t="n">
        <v>0.7736111111111111</v>
      </c>
      <c r="X93" s="15" t="n">
        <v>0.7770833333333333</v>
      </c>
      <c r="Y93" s="15" t="n">
        <v>0.7722222222222223</v>
      </c>
      <c r="Z93" s="15" t="n">
        <v>0.7763888888888889</v>
      </c>
      <c r="AA93" s="15" t="n">
        <v>0.7770833333333333</v>
      </c>
      <c r="AB93" s="15" t="n">
        <v>0.7791666666666667</v>
      </c>
      <c r="AC93" s="15" t="n">
        <v>0.7798611111111111</v>
      </c>
      <c r="AD93" s="15" t="n">
        <v>0.7798611111111111</v>
      </c>
      <c r="AE93" s="15" t="n">
        <v>0.78125</v>
      </c>
      <c r="AF93" s="15" t="n">
        <v>0.7791666666666667</v>
      </c>
      <c r="AG93" s="15" t="n">
        <v>0.7805555555555556</v>
      </c>
      <c r="AH93" s="15" t="n">
        <v>0.7840277777777778</v>
      </c>
      <c r="AI93" s="15" t="n">
        <v>0.7875</v>
      </c>
      <c r="AJ93" s="15" t="n">
        <v>0.7847222222222222</v>
      </c>
      <c r="AK93" s="15" t="n">
        <v>0.7881944444444444</v>
      </c>
      <c r="AL93" s="15" t="n">
        <v>0.7909722222222222</v>
      </c>
      <c r="AM93" s="15" t="n">
        <v>0.7826388888888889</v>
      </c>
      <c r="AN93" s="15" t="n">
        <v>0.7840277777777778</v>
      </c>
      <c r="AO93" s="15" t="n">
        <v>0.7875</v>
      </c>
      <c r="AP93" s="15" t="n">
        <v>0.7847222222222222</v>
      </c>
      <c r="AQ93" s="15" t="n">
        <v>0.79375</v>
      </c>
      <c r="AR93" s="15" t="n">
        <v>0.79375</v>
      </c>
      <c r="AS93" s="15" t="n">
        <v>0.7944444444444444</v>
      </c>
      <c r="AT93" s="15" t="n">
        <v>0.7923611111111111</v>
      </c>
      <c r="AU93" s="15" t="n">
        <v>0.7902777777777777</v>
      </c>
      <c r="AV93" s="15" t="n">
        <v>0.7902777777777777</v>
      </c>
      <c r="AW93" s="15" t="n">
        <v>0.7923611111111111</v>
      </c>
      <c r="AX93" s="15" t="n">
        <v>0.7979166666666667</v>
      </c>
    </row>
    <row r="94">
      <c r="A94" s="14" t="n">
        <v>46113</v>
      </c>
      <c r="B94" s="15" t="n">
        <v>0.7701388888888889</v>
      </c>
      <c r="C94" s="15" t="n">
        <v>0.7583333333333333</v>
      </c>
      <c r="D94" s="15" t="n">
        <v>0.7701388888888889</v>
      </c>
      <c r="E94" s="15" t="n">
        <v>0.7680555555555556</v>
      </c>
      <c r="F94" s="15" t="n">
        <v>0.7680555555555556</v>
      </c>
      <c r="G94" s="15" t="n">
        <v>0.7708333333333334</v>
      </c>
      <c r="H94" s="15" t="n">
        <v>0.7694444444444445</v>
      </c>
      <c r="I94" s="15" t="n">
        <v>0.76875</v>
      </c>
      <c r="J94" s="15" t="n">
        <v>0.7680555555555556</v>
      </c>
      <c r="K94" s="15" t="n">
        <v>0.7694444444444445</v>
      </c>
      <c r="L94" s="15" t="n">
        <v>0.7715277777777778</v>
      </c>
      <c r="M94" s="15" t="n">
        <v>0.7701388888888889</v>
      </c>
      <c r="N94" s="15" t="n">
        <v>0.7680555555555556</v>
      </c>
      <c r="O94" s="15" t="n">
        <v>0.7694444444444445</v>
      </c>
      <c r="P94" s="15" t="n">
        <v>0.7583333333333333</v>
      </c>
      <c r="Q94" s="15" t="n">
        <v>0.7694444444444445</v>
      </c>
      <c r="R94" s="15" t="n">
        <v>0.7729166666666667</v>
      </c>
      <c r="S94" s="15" t="n">
        <v>0.7770833333333333</v>
      </c>
      <c r="T94" s="15" t="n">
        <v>0.7784722222222222</v>
      </c>
      <c r="U94" s="15" t="n">
        <v>0.7791666666666667</v>
      </c>
      <c r="V94" s="15" t="n">
        <v>0.7729166666666667</v>
      </c>
      <c r="W94" s="15" t="n">
        <v>0.7743055555555556</v>
      </c>
      <c r="X94" s="15" t="n">
        <v>0.7777777777777778</v>
      </c>
      <c r="Y94" s="15" t="n">
        <v>0.7729166666666667</v>
      </c>
      <c r="Z94" s="15" t="n">
        <v>0.7770833333333333</v>
      </c>
      <c r="AA94" s="15" t="n">
        <v>0.7777777777777778</v>
      </c>
      <c r="AB94" s="15" t="n">
        <v>0.7798611111111111</v>
      </c>
      <c r="AC94" s="15" t="n">
        <v>0.7798611111111111</v>
      </c>
      <c r="AD94" s="15" t="n">
        <v>0.7805555555555556</v>
      </c>
      <c r="AE94" s="15" t="n">
        <v>0.78125</v>
      </c>
      <c r="AF94" s="15" t="n">
        <v>0.7798611111111111</v>
      </c>
      <c r="AG94" s="15" t="n">
        <v>0.78125</v>
      </c>
      <c r="AH94" s="15" t="n">
        <v>0.7847222222222222</v>
      </c>
      <c r="AI94" s="15" t="n">
        <v>0.7881944444444444</v>
      </c>
      <c r="AJ94" s="15" t="n">
        <v>0.7847222222222222</v>
      </c>
      <c r="AK94" s="15" t="n">
        <v>0.7888888888888889</v>
      </c>
      <c r="AL94" s="15" t="n">
        <v>0.7916666666666666</v>
      </c>
      <c r="AM94" s="15" t="n">
        <v>0.7826388888888889</v>
      </c>
      <c r="AN94" s="15" t="n">
        <v>0.7847222222222222</v>
      </c>
      <c r="AO94" s="15" t="n">
        <v>0.7875</v>
      </c>
      <c r="AP94" s="15" t="n">
        <v>0.7854166666666667</v>
      </c>
      <c r="AQ94" s="15" t="n">
        <v>0.7944444444444444</v>
      </c>
      <c r="AR94" s="15" t="n">
        <v>0.7944444444444444</v>
      </c>
      <c r="AS94" s="15" t="n">
        <v>0.7951388888888888</v>
      </c>
      <c r="AT94" s="15" t="n">
        <v>0.7930555555555555</v>
      </c>
      <c r="AU94" s="15" t="n">
        <v>0.7902777777777777</v>
      </c>
      <c r="AV94" s="15" t="n">
        <v>0.7902777777777777</v>
      </c>
      <c r="AW94" s="15" t="n">
        <v>0.7923611111111111</v>
      </c>
      <c r="AX94" s="15" t="n">
        <v>0.7979166666666667</v>
      </c>
    </row>
    <row r="95">
      <c r="A95" s="14" t="n">
        <v>46114</v>
      </c>
      <c r="B95" s="15" t="n">
        <v>0.7708333333333334</v>
      </c>
      <c r="C95" s="15" t="n">
        <v>0.7597222222222222</v>
      </c>
      <c r="D95" s="15" t="n">
        <v>0.7708333333333334</v>
      </c>
      <c r="E95" s="15" t="n">
        <v>0.76875</v>
      </c>
      <c r="F95" s="15" t="n">
        <v>0.76875</v>
      </c>
      <c r="G95" s="15" t="n">
        <v>0.7715277777777778</v>
      </c>
      <c r="H95" s="15" t="n">
        <v>0.7701388888888889</v>
      </c>
      <c r="I95" s="15" t="n">
        <v>0.7694444444444445</v>
      </c>
      <c r="J95" s="15" t="n">
        <v>0.76875</v>
      </c>
      <c r="K95" s="15" t="n">
        <v>0.7701388888888889</v>
      </c>
      <c r="L95" s="15" t="n">
        <v>0.7722222222222223</v>
      </c>
      <c r="M95" s="15" t="n">
        <v>0.7701388888888889</v>
      </c>
      <c r="N95" s="15" t="n">
        <v>0.76875</v>
      </c>
      <c r="O95" s="15" t="n">
        <v>0.7701388888888889</v>
      </c>
      <c r="P95" s="15" t="n">
        <v>0.7583333333333333</v>
      </c>
      <c r="Q95" s="15" t="n">
        <v>0.7701388888888889</v>
      </c>
      <c r="R95" s="15" t="n">
        <v>0.7736111111111111</v>
      </c>
      <c r="S95" s="15" t="n">
        <v>0.7777777777777778</v>
      </c>
      <c r="T95" s="15" t="n">
        <v>0.7791666666666667</v>
      </c>
      <c r="U95" s="15" t="n">
        <v>0.7798611111111111</v>
      </c>
      <c r="V95" s="15" t="n">
        <v>0.7736111111111111</v>
      </c>
      <c r="W95" s="15" t="n">
        <v>0.775</v>
      </c>
      <c r="X95" s="15" t="n">
        <v>0.7784722222222222</v>
      </c>
      <c r="Y95" s="15" t="n">
        <v>0.7736111111111111</v>
      </c>
      <c r="Z95" s="15" t="n">
        <v>0.7777777777777778</v>
      </c>
      <c r="AA95" s="15" t="n">
        <v>0.7784722222222222</v>
      </c>
      <c r="AB95" s="15" t="n">
        <v>0.7805555555555556</v>
      </c>
      <c r="AC95" s="15" t="n">
        <v>0.7805555555555556</v>
      </c>
      <c r="AD95" s="15" t="n">
        <v>0.78125</v>
      </c>
      <c r="AE95" s="15" t="n">
        <v>0.7819444444444444</v>
      </c>
      <c r="AF95" s="15" t="n">
        <v>0.7805555555555556</v>
      </c>
      <c r="AG95" s="15" t="n">
        <v>0.7819444444444444</v>
      </c>
      <c r="AH95" s="15" t="n">
        <v>0.7854166666666667</v>
      </c>
      <c r="AI95" s="15" t="n">
        <v>0.7881944444444444</v>
      </c>
      <c r="AJ95" s="15" t="n">
        <v>0.7854166666666667</v>
      </c>
      <c r="AK95" s="15" t="n">
        <v>0.7895833333333333</v>
      </c>
      <c r="AL95" s="15" t="n">
        <v>0.7923611111111111</v>
      </c>
      <c r="AM95" s="15" t="n">
        <v>0.7833333333333333</v>
      </c>
      <c r="AN95" s="15" t="n">
        <v>0.7847222222222222</v>
      </c>
      <c r="AO95" s="15" t="n">
        <v>0.7881944444444444</v>
      </c>
      <c r="AP95" s="15" t="n">
        <v>0.7861111111111111</v>
      </c>
      <c r="AQ95" s="15" t="n">
        <v>0.7944444444444444</v>
      </c>
      <c r="AR95" s="15" t="n">
        <v>0.7951388888888888</v>
      </c>
      <c r="AS95" s="15" t="n">
        <v>0.7958333333333333</v>
      </c>
      <c r="AT95" s="15" t="n">
        <v>0.7930555555555555</v>
      </c>
      <c r="AU95" s="15" t="n">
        <v>0.7909722222222222</v>
      </c>
      <c r="AV95" s="15" t="n">
        <v>0.7909722222222222</v>
      </c>
      <c r="AW95" s="15" t="n">
        <v>0.7930555555555555</v>
      </c>
      <c r="AX95" s="15" t="n">
        <v>0.7986111111111112</v>
      </c>
    </row>
    <row r="96">
      <c r="A96" s="14" t="n">
        <v>46115</v>
      </c>
      <c r="B96" s="15" t="n">
        <v>0.7715277777777778</v>
      </c>
      <c r="C96" s="15" t="n">
        <v>0.7604166666666666</v>
      </c>
      <c r="D96" s="15" t="n">
        <v>0.7715277777777778</v>
      </c>
      <c r="E96" s="15" t="n">
        <v>0.7694444444444445</v>
      </c>
      <c r="F96" s="15" t="n">
        <v>0.7694444444444445</v>
      </c>
      <c r="G96" s="15" t="n">
        <v>0.7722222222222223</v>
      </c>
      <c r="H96" s="15" t="n">
        <v>0.7708333333333334</v>
      </c>
      <c r="I96" s="15" t="n">
        <v>0.7701388888888889</v>
      </c>
      <c r="J96" s="15" t="n">
        <v>0.76875</v>
      </c>
      <c r="K96" s="15" t="n">
        <v>0.7708333333333334</v>
      </c>
      <c r="L96" s="15" t="n">
        <v>0.7729166666666667</v>
      </c>
      <c r="M96" s="15" t="n">
        <v>0.7708333333333334</v>
      </c>
      <c r="N96" s="15" t="n">
        <v>0.7694444444444445</v>
      </c>
      <c r="O96" s="15" t="n">
        <v>0.7708333333333334</v>
      </c>
      <c r="P96" s="15" t="n">
        <v>0.7590277777777777</v>
      </c>
      <c r="Q96" s="15" t="n">
        <v>0.7708333333333334</v>
      </c>
      <c r="R96" s="15" t="n">
        <v>0.7743055555555556</v>
      </c>
      <c r="S96" s="15" t="n">
        <v>0.7784722222222222</v>
      </c>
      <c r="T96" s="15" t="n">
        <v>0.7798611111111111</v>
      </c>
      <c r="U96" s="15" t="n">
        <v>0.7805555555555556</v>
      </c>
      <c r="V96" s="15" t="n">
        <v>0.7736111111111111</v>
      </c>
      <c r="W96" s="15" t="n">
        <v>0.7756944444444445</v>
      </c>
      <c r="X96" s="15" t="n">
        <v>0.7784722222222222</v>
      </c>
      <c r="Y96" s="15" t="n">
        <v>0.7736111111111111</v>
      </c>
      <c r="Z96" s="15" t="n">
        <v>0.7784722222222222</v>
      </c>
      <c r="AA96" s="15" t="n">
        <v>0.7791666666666667</v>
      </c>
      <c r="AB96" s="15" t="n">
        <v>0.78125</v>
      </c>
      <c r="AC96" s="15" t="n">
        <v>0.78125</v>
      </c>
      <c r="AD96" s="15" t="n">
        <v>0.7819444444444444</v>
      </c>
      <c r="AE96" s="15" t="n">
        <v>0.7826388888888889</v>
      </c>
      <c r="AF96" s="15" t="n">
        <v>0.7805555555555556</v>
      </c>
      <c r="AG96" s="15" t="n">
        <v>0.7826388888888889</v>
      </c>
      <c r="AH96" s="15" t="n">
        <v>0.7861111111111111</v>
      </c>
      <c r="AI96" s="15" t="n">
        <v>0.7888888888888889</v>
      </c>
      <c r="AJ96" s="15" t="n">
        <v>0.7861111111111111</v>
      </c>
      <c r="AK96" s="15" t="n">
        <v>0.7902777777777777</v>
      </c>
      <c r="AL96" s="15" t="n">
        <v>0.7923611111111111</v>
      </c>
      <c r="AM96" s="15" t="n">
        <v>0.7840277777777778</v>
      </c>
      <c r="AN96" s="15" t="n">
        <v>0.7854166666666667</v>
      </c>
      <c r="AO96" s="15" t="n">
        <v>0.7888888888888889</v>
      </c>
      <c r="AP96" s="15" t="n">
        <v>0.7868055555555555</v>
      </c>
      <c r="AQ96" s="15" t="n">
        <v>0.7951388888888888</v>
      </c>
      <c r="AR96" s="15" t="n">
        <v>0.7951388888888888</v>
      </c>
      <c r="AS96" s="15" t="n">
        <v>0.7965277777777777</v>
      </c>
      <c r="AT96" s="15" t="n">
        <v>0.79375</v>
      </c>
      <c r="AU96" s="15" t="n">
        <v>0.7916666666666666</v>
      </c>
      <c r="AV96" s="15" t="n">
        <v>0.7916666666666666</v>
      </c>
      <c r="AW96" s="15" t="n">
        <v>0.79375</v>
      </c>
      <c r="AX96" s="15" t="n">
        <v>0.7986111111111112</v>
      </c>
    </row>
    <row r="97">
      <c r="A97" s="14" t="n">
        <v>46116</v>
      </c>
      <c r="B97" s="15" t="n">
        <v>0.7729166666666667</v>
      </c>
      <c r="C97" s="15" t="n">
        <v>0.7611111111111111</v>
      </c>
      <c r="D97" s="15" t="n">
        <v>0.7722222222222223</v>
      </c>
      <c r="E97" s="15" t="n">
        <v>0.7701388888888889</v>
      </c>
      <c r="F97" s="15" t="n">
        <v>0.7701388888888889</v>
      </c>
      <c r="G97" s="15" t="n">
        <v>0.7729166666666667</v>
      </c>
      <c r="H97" s="15" t="n">
        <v>0.7715277777777778</v>
      </c>
      <c r="I97" s="15" t="n">
        <v>0.7708333333333334</v>
      </c>
      <c r="J97" s="15" t="n">
        <v>0.7694444444444445</v>
      </c>
      <c r="K97" s="15" t="n">
        <v>0.7715277777777778</v>
      </c>
      <c r="L97" s="15" t="n">
        <v>0.7736111111111111</v>
      </c>
      <c r="M97" s="15" t="n">
        <v>0.7715277777777778</v>
      </c>
      <c r="N97" s="15" t="n">
        <v>0.7701388888888889</v>
      </c>
      <c r="O97" s="15" t="n">
        <v>0.7715277777777778</v>
      </c>
      <c r="P97" s="15" t="n">
        <v>0.7590277777777777</v>
      </c>
      <c r="Q97" s="15" t="n">
        <v>0.7715277777777778</v>
      </c>
      <c r="R97" s="15" t="n">
        <v>0.775</v>
      </c>
      <c r="S97" s="15" t="n">
        <v>0.7791666666666667</v>
      </c>
      <c r="T97" s="15" t="n">
        <v>0.7805555555555556</v>
      </c>
      <c r="U97" s="15" t="n">
        <v>0.78125</v>
      </c>
      <c r="V97" s="15" t="n">
        <v>0.7743055555555556</v>
      </c>
      <c r="W97" s="15" t="n">
        <v>0.7763888888888889</v>
      </c>
      <c r="X97" s="15" t="n">
        <v>0.7791666666666667</v>
      </c>
      <c r="Y97" s="15" t="n">
        <v>0.7743055555555556</v>
      </c>
      <c r="Z97" s="15" t="n">
        <v>0.7784722222222222</v>
      </c>
      <c r="AA97" s="15" t="n">
        <v>0.7798611111111111</v>
      </c>
      <c r="AB97" s="15" t="n">
        <v>0.78125</v>
      </c>
      <c r="AC97" s="15" t="n">
        <v>0.7819444444444444</v>
      </c>
      <c r="AD97" s="15" t="n">
        <v>0.7826388888888889</v>
      </c>
      <c r="AE97" s="15" t="n">
        <v>0.7833333333333333</v>
      </c>
      <c r="AF97" s="15" t="n">
        <v>0.78125</v>
      </c>
      <c r="AG97" s="15" t="n">
        <v>0.7826388888888889</v>
      </c>
      <c r="AH97" s="15" t="n">
        <v>0.7861111111111111</v>
      </c>
      <c r="AI97" s="15" t="n">
        <v>0.7895833333333333</v>
      </c>
      <c r="AJ97" s="15" t="n">
        <v>0.7868055555555555</v>
      </c>
      <c r="AK97" s="15" t="n">
        <v>0.7902777777777777</v>
      </c>
      <c r="AL97" s="15" t="n">
        <v>0.7930555555555555</v>
      </c>
      <c r="AM97" s="15" t="n">
        <v>0.7847222222222222</v>
      </c>
      <c r="AN97" s="15" t="n">
        <v>0.7861111111111111</v>
      </c>
      <c r="AO97" s="15" t="n">
        <v>0.7895833333333333</v>
      </c>
      <c r="AP97" s="15" t="n">
        <v>0.7868055555555555</v>
      </c>
      <c r="AQ97" s="15" t="n">
        <v>0.7958333333333333</v>
      </c>
      <c r="AR97" s="15" t="n">
        <v>0.7958333333333333</v>
      </c>
      <c r="AS97" s="15" t="n">
        <v>0.7965277777777777</v>
      </c>
      <c r="AT97" s="15" t="n">
        <v>0.7944444444444444</v>
      </c>
      <c r="AU97" s="15" t="n">
        <v>0.7923611111111111</v>
      </c>
      <c r="AV97" s="15" t="n">
        <v>0.7916666666666666</v>
      </c>
      <c r="AW97" s="15" t="n">
        <v>0.7944444444444444</v>
      </c>
      <c r="AX97" s="15" t="n">
        <v>0.7993055555555556</v>
      </c>
    </row>
    <row r="98">
      <c r="A98" s="14" t="n">
        <v>46117</v>
      </c>
      <c r="B98" s="15" t="n">
        <v>0.7736111111111111</v>
      </c>
      <c r="C98" s="15" t="n">
        <v>0.7618055555555555</v>
      </c>
      <c r="D98" s="15" t="n">
        <v>0.7729166666666667</v>
      </c>
      <c r="E98" s="15" t="n">
        <v>0.7708333333333334</v>
      </c>
      <c r="F98" s="15" t="n">
        <v>0.7708333333333334</v>
      </c>
      <c r="G98" s="15" t="n">
        <v>0.7736111111111111</v>
      </c>
      <c r="H98" s="15" t="n">
        <v>0.7722222222222223</v>
      </c>
      <c r="I98" s="15" t="n">
        <v>0.7715277777777778</v>
      </c>
      <c r="J98" s="15" t="n">
        <v>0.7701388888888889</v>
      </c>
      <c r="K98" s="15" t="n">
        <v>0.7722222222222223</v>
      </c>
      <c r="L98" s="15" t="n">
        <v>0.7743055555555556</v>
      </c>
      <c r="M98" s="15" t="n">
        <v>0.7722222222222223</v>
      </c>
      <c r="N98" s="15" t="n">
        <v>0.7708333333333334</v>
      </c>
      <c r="O98" s="15" t="n">
        <v>0.7715277777777778</v>
      </c>
      <c r="P98" s="15" t="n">
        <v>0.7597222222222222</v>
      </c>
      <c r="Q98" s="15" t="n">
        <v>0.7722222222222223</v>
      </c>
      <c r="R98" s="15" t="n">
        <v>0.7756944444444445</v>
      </c>
      <c r="S98" s="15" t="n">
        <v>0.7798611111111111</v>
      </c>
      <c r="T98" s="15" t="n">
        <v>0.78125</v>
      </c>
      <c r="U98" s="15" t="n">
        <v>0.7819444444444444</v>
      </c>
      <c r="V98" s="15" t="n">
        <v>0.775</v>
      </c>
      <c r="W98" s="15" t="n">
        <v>0.7770833333333333</v>
      </c>
      <c r="X98" s="15" t="n">
        <v>0.7798611111111111</v>
      </c>
      <c r="Y98" s="15" t="n">
        <v>0.775</v>
      </c>
      <c r="Z98" s="15" t="n">
        <v>0.7791666666666667</v>
      </c>
      <c r="AA98" s="15" t="n">
        <v>0.7798611111111111</v>
      </c>
      <c r="AB98" s="15" t="n">
        <v>0.7819444444444444</v>
      </c>
      <c r="AC98" s="15" t="n">
        <v>0.7826388888888889</v>
      </c>
      <c r="AD98" s="15" t="n">
        <v>0.7826388888888889</v>
      </c>
      <c r="AE98" s="15" t="n">
        <v>0.7840277777777778</v>
      </c>
      <c r="AF98" s="15" t="n">
        <v>0.7819444444444444</v>
      </c>
      <c r="AG98" s="15" t="n">
        <v>0.7833333333333333</v>
      </c>
      <c r="AH98" s="15" t="n">
        <v>0.7868055555555555</v>
      </c>
      <c r="AI98" s="15" t="n">
        <v>0.7902777777777777</v>
      </c>
      <c r="AJ98" s="15" t="n">
        <v>0.7875</v>
      </c>
      <c r="AK98" s="15" t="n">
        <v>0.7909722222222222</v>
      </c>
      <c r="AL98" s="15" t="n">
        <v>0.79375</v>
      </c>
      <c r="AM98" s="15" t="n">
        <v>0.7854166666666667</v>
      </c>
      <c r="AN98" s="15" t="n">
        <v>0.7868055555555555</v>
      </c>
      <c r="AO98" s="15" t="n">
        <v>0.7895833333333333</v>
      </c>
      <c r="AP98" s="15" t="n">
        <v>0.7875</v>
      </c>
      <c r="AQ98" s="15" t="n">
        <v>0.7965277777777777</v>
      </c>
      <c r="AR98" s="15" t="n">
        <v>0.7965277777777777</v>
      </c>
      <c r="AS98" s="15" t="n">
        <v>0.7972222222222223</v>
      </c>
      <c r="AT98" s="15" t="n">
        <v>0.7951388888888888</v>
      </c>
      <c r="AU98" s="15" t="n">
        <v>0.7930555555555555</v>
      </c>
      <c r="AV98" s="15" t="n">
        <v>0.7923611111111111</v>
      </c>
      <c r="AW98" s="15" t="n">
        <v>0.7944444444444444</v>
      </c>
      <c r="AX98" s="15" t="n">
        <v>0.7993055555555556</v>
      </c>
    </row>
    <row r="99">
      <c r="A99" s="14" t="n">
        <v>46118</v>
      </c>
      <c r="B99" s="15" t="n">
        <v>0.7743055555555556</v>
      </c>
      <c r="C99" s="15" t="n">
        <v>0.7631944444444444</v>
      </c>
      <c r="D99" s="15" t="n">
        <v>0.7736111111111111</v>
      </c>
      <c r="E99" s="15" t="n">
        <v>0.7715277777777778</v>
      </c>
      <c r="F99" s="15" t="n">
        <v>0.7715277777777778</v>
      </c>
      <c r="G99" s="15" t="n">
        <v>0.775</v>
      </c>
      <c r="H99" s="15" t="n">
        <v>0.7729166666666667</v>
      </c>
      <c r="I99" s="15" t="n">
        <v>0.7722222222222223</v>
      </c>
      <c r="J99" s="15" t="n">
        <v>0.7708333333333334</v>
      </c>
      <c r="K99" s="15" t="n">
        <v>0.7729166666666667</v>
      </c>
      <c r="L99" s="15" t="n">
        <v>0.775</v>
      </c>
      <c r="M99" s="15" t="n">
        <v>0.7729166666666667</v>
      </c>
      <c r="N99" s="15" t="n">
        <v>0.7715277777777778</v>
      </c>
      <c r="O99" s="15" t="n">
        <v>0.7722222222222223</v>
      </c>
      <c r="P99" s="15" t="n">
        <v>0.7597222222222222</v>
      </c>
      <c r="Q99" s="15" t="n">
        <v>0.7722222222222223</v>
      </c>
      <c r="R99" s="15" t="n">
        <v>0.7763888888888889</v>
      </c>
      <c r="S99" s="15" t="n">
        <v>0.7805555555555556</v>
      </c>
      <c r="T99" s="15" t="n">
        <v>0.7819444444444444</v>
      </c>
      <c r="U99" s="15" t="n">
        <v>0.7826388888888889</v>
      </c>
      <c r="V99" s="15" t="n">
        <v>0.7756944444444445</v>
      </c>
      <c r="W99" s="15" t="n">
        <v>0.7777777777777778</v>
      </c>
      <c r="X99" s="15" t="n">
        <v>0.7805555555555556</v>
      </c>
      <c r="Y99" s="15" t="n">
        <v>0.7756944444444445</v>
      </c>
      <c r="Z99" s="15" t="n">
        <v>0.7798611111111111</v>
      </c>
      <c r="AA99" s="15" t="n">
        <v>0.7805555555555556</v>
      </c>
      <c r="AB99" s="15" t="n">
        <v>0.7826388888888889</v>
      </c>
      <c r="AC99" s="15" t="n">
        <v>0.7833333333333333</v>
      </c>
      <c r="AD99" s="15" t="n">
        <v>0.7833333333333333</v>
      </c>
      <c r="AE99" s="15" t="n">
        <v>0.7840277777777778</v>
      </c>
      <c r="AF99" s="15" t="n">
        <v>0.7826388888888889</v>
      </c>
      <c r="AG99" s="15" t="n">
        <v>0.7840277777777778</v>
      </c>
      <c r="AH99" s="15" t="n">
        <v>0.7875</v>
      </c>
      <c r="AI99" s="15" t="n">
        <v>0.7909722222222222</v>
      </c>
      <c r="AJ99" s="15" t="n">
        <v>0.7875</v>
      </c>
      <c r="AK99" s="15" t="n">
        <v>0.7916666666666666</v>
      </c>
      <c r="AL99" s="15" t="n">
        <v>0.7944444444444444</v>
      </c>
      <c r="AM99" s="15" t="n">
        <v>0.7854166666666667</v>
      </c>
      <c r="AN99" s="15" t="n">
        <v>0.7875</v>
      </c>
      <c r="AO99" s="15" t="n">
        <v>0.7902777777777777</v>
      </c>
      <c r="AP99" s="15" t="n">
        <v>0.7881944444444444</v>
      </c>
      <c r="AQ99" s="15" t="n">
        <v>0.7965277777777777</v>
      </c>
      <c r="AR99" s="15" t="n">
        <v>0.7972222222222223</v>
      </c>
      <c r="AS99" s="15" t="n">
        <v>0.7979166666666667</v>
      </c>
      <c r="AT99" s="15" t="n">
        <v>0.7951388888888888</v>
      </c>
      <c r="AU99" s="15" t="n">
        <v>0.7930555555555555</v>
      </c>
      <c r="AV99" s="15" t="n">
        <v>0.7930555555555555</v>
      </c>
      <c r="AW99" s="15" t="n">
        <v>0.7951388888888888</v>
      </c>
      <c r="AX99" s="15" t="n">
        <v>0.8</v>
      </c>
    </row>
    <row r="100">
      <c r="A100" s="14" t="n">
        <v>46119</v>
      </c>
      <c r="B100" s="15" t="n">
        <v>0.775</v>
      </c>
      <c r="C100" s="15" t="n">
        <v>0.7638888888888888</v>
      </c>
      <c r="D100" s="15" t="n">
        <v>0.775</v>
      </c>
      <c r="E100" s="15" t="n">
        <v>0.7722222222222223</v>
      </c>
      <c r="F100" s="15" t="n">
        <v>0.7722222222222223</v>
      </c>
      <c r="G100" s="15" t="n">
        <v>0.7756944444444445</v>
      </c>
      <c r="H100" s="15" t="n">
        <v>0.7736111111111111</v>
      </c>
      <c r="I100" s="15" t="n">
        <v>0.7729166666666667</v>
      </c>
      <c r="J100" s="15" t="n">
        <v>0.7715277777777778</v>
      </c>
      <c r="K100" s="15" t="n">
        <v>0.7736111111111111</v>
      </c>
      <c r="L100" s="15" t="n">
        <v>0.7756944444444445</v>
      </c>
      <c r="M100" s="15" t="n">
        <v>0.7736111111111111</v>
      </c>
      <c r="N100" s="15" t="n">
        <v>0.7722222222222223</v>
      </c>
      <c r="O100" s="15" t="n">
        <v>0.7729166666666667</v>
      </c>
      <c r="P100" s="15" t="n">
        <v>0.7604166666666666</v>
      </c>
      <c r="Q100" s="15" t="n">
        <v>0.7729166666666667</v>
      </c>
      <c r="R100" s="15" t="n">
        <v>0.7770833333333333</v>
      </c>
      <c r="S100" s="15" t="n">
        <v>0.7805555555555556</v>
      </c>
      <c r="T100" s="15" t="n">
        <v>0.7826388888888889</v>
      </c>
      <c r="U100" s="15" t="n">
        <v>0.7833333333333333</v>
      </c>
      <c r="V100" s="15" t="n">
        <v>0.7763888888888889</v>
      </c>
      <c r="W100" s="15" t="n">
        <v>0.7784722222222222</v>
      </c>
      <c r="X100" s="15" t="n">
        <v>0.78125</v>
      </c>
      <c r="Y100" s="15" t="n">
        <v>0.7763888888888889</v>
      </c>
      <c r="Z100" s="15" t="n">
        <v>0.7805555555555556</v>
      </c>
      <c r="AA100" s="15" t="n">
        <v>0.78125</v>
      </c>
      <c r="AB100" s="15" t="n">
        <v>0.7833333333333333</v>
      </c>
      <c r="AC100" s="15" t="n">
        <v>0.7833333333333333</v>
      </c>
      <c r="AD100" s="15" t="n">
        <v>0.7840277777777778</v>
      </c>
      <c r="AE100" s="15" t="n">
        <v>0.7847222222222222</v>
      </c>
      <c r="AF100" s="15" t="n">
        <v>0.7833333333333333</v>
      </c>
      <c r="AG100" s="15" t="n">
        <v>0.7847222222222222</v>
      </c>
      <c r="AH100" s="15" t="n">
        <v>0.7881944444444444</v>
      </c>
      <c r="AI100" s="15" t="n">
        <v>0.7916666666666666</v>
      </c>
      <c r="AJ100" s="15" t="n">
        <v>0.7881944444444444</v>
      </c>
      <c r="AK100" s="15" t="n">
        <v>0.7923611111111111</v>
      </c>
      <c r="AL100" s="15" t="n">
        <v>0.7951388888888888</v>
      </c>
      <c r="AM100" s="15" t="n">
        <v>0.7861111111111111</v>
      </c>
      <c r="AN100" s="15" t="n">
        <v>0.7875</v>
      </c>
      <c r="AO100" s="15" t="n">
        <v>0.7909722222222222</v>
      </c>
      <c r="AP100" s="15" t="n">
        <v>0.7888888888888889</v>
      </c>
      <c r="AQ100" s="15" t="n">
        <v>0.7972222222222223</v>
      </c>
      <c r="AR100" s="15" t="n">
        <v>0.7972222222222223</v>
      </c>
      <c r="AS100" s="15" t="n">
        <v>0.7986111111111112</v>
      </c>
      <c r="AT100" s="15" t="n">
        <v>0.7958333333333333</v>
      </c>
      <c r="AU100" s="15" t="n">
        <v>0.79375</v>
      </c>
      <c r="AV100" s="15" t="n">
        <v>0.7930555555555555</v>
      </c>
      <c r="AW100" s="15" t="n">
        <v>0.7958333333333333</v>
      </c>
      <c r="AX100" s="15" t="n">
        <v>0.8</v>
      </c>
    </row>
    <row r="101">
      <c r="A101" s="14" t="n">
        <v>46120</v>
      </c>
      <c r="B101" s="15" t="n">
        <v>0.7763888888888889</v>
      </c>
      <c r="C101" s="15" t="n">
        <v>0.7645833333333333</v>
      </c>
      <c r="D101" s="15" t="n">
        <v>0.7756944444444445</v>
      </c>
      <c r="E101" s="15" t="n">
        <v>0.7729166666666667</v>
      </c>
      <c r="F101" s="15" t="n">
        <v>0.7729166666666667</v>
      </c>
      <c r="G101" s="15" t="n">
        <v>0.7763888888888889</v>
      </c>
      <c r="H101" s="15" t="n">
        <v>0.7743055555555556</v>
      </c>
      <c r="I101" s="15" t="n">
        <v>0.7736111111111111</v>
      </c>
      <c r="J101" s="15" t="n">
        <v>0.7722222222222223</v>
      </c>
      <c r="K101" s="15" t="n">
        <v>0.7743055555555556</v>
      </c>
      <c r="L101" s="15" t="n">
        <v>0.7763888888888889</v>
      </c>
      <c r="M101" s="15" t="n">
        <v>0.7743055555555556</v>
      </c>
      <c r="N101" s="15" t="n">
        <v>0.7722222222222223</v>
      </c>
      <c r="O101" s="15" t="n">
        <v>0.7736111111111111</v>
      </c>
      <c r="P101" s="15" t="n">
        <v>0.7604166666666666</v>
      </c>
      <c r="Q101" s="15" t="n">
        <v>0.7736111111111111</v>
      </c>
      <c r="R101" s="15" t="n">
        <v>0.7777777777777778</v>
      </c>
      <c r="S101" s="15" t="n">
        <v>0.78125</v>
      </c>
      <c r="T101" s="15" t="n">
        <v>0.7826388888888889</v>
      </c>
      <c r="U101" s="15" t="n">
        <v>0.7840277777777778</v>
      </c>
      <c r="V101" s="15" t="n">
        <v>0.7770833333333333</v>
      </c>
      <c r="W101" s="15" t="n">
        <v>0.7784722222222222</v>
      </c>
      <c r="X101" s="15" t="n">
        <v>0.7819444444444444</v>
      </c>
      <c r="Y101" s="15" t="n">
        <v>0.7770833333333333</v>
      </c>
      <c r="Z101" s="15" t="n">
        <v>0.78125</v>
      </c>
      <c r="AA101" s="15" t="n">
        <v>0.7819444444444444</v>
      </c>
      <c r="AB101" s="15" t="n">
        <v>0.7840277777777778</v>
      </c>
      <c r="AC101" s="15" t="n">
        <v>0.7840277777777778</v>
      </c>
      <c r="AD101" s="15" t="n">
        <v>0.7847222222222222</v>
      </c>
      <c r="AE101" s="15" t="n">
        <v>0.7854166666666667</v>
      </c>
      <c r="AF101" s="15" t="n">
        <v>0.7840277777777778</v>
      </c>
      <c r="AG101" s="15" t="n">
        <v>0.7854166666666667</v>
      </c>
      <c r="AH101" s="15" t="n">
        <v>0.7888888888888889</v>
      </c>
      <c r="AI101" s="15" t="n">
        <v>0.7923611111111111</v>
      </c>
      <c r="AJ101" s="15" t="n">
        <v>0.7888888888888889</v>
      </c>
      <c r="AK101" s="15" t="n">
        <v>0.7930555555555555</v>
      </c>
      <c r="AL101" s="15" t="n">
        <v>0.7951388888888888</v>
      </c>
      <c r="AM101" s="15" t="n">
        <v>0.7868055555555555</v>
      </c>
      <c r="AN101" s="15" t="n">
        <v>0.7881944444444444</v>
      </c>
      <c r="AO101" s="15" t="n">
        <v>0.7916666666666666</v>
      </c>
      <c r="AP101" s="15" t="n">
        <v>0.7888888888888889</v>
      </c>
      <c r="AQ101" s="15" t="n">
        <v>0.7979166666666667</v>
      </c>
      <c r="AR101" s="15" t="n">
        <v>0.7979166666666667</v>
      </c>
      <c r="AS101" s="15" t="n">
        <v>0.7986111111111112</v>
      </c>
      <c r="AT101" s="15" t="n">
        <v>0.7965277777777777</v>
      </c>
      <c r="AU101" s="15" t="n">
        <v>0.7944444444444444</v>
      </c>
      <c r="AV101" s="15" t="n">
        <v>0.79375</v>
      </c>
      <c r="AW101" s="15" t="n">
        <v>0.7958333333333333</v>
      </c>
      <c r="AX101" s="15" t="n">
        <v>0.8006944444444445</v>
      </c>
    </row>
    <row r="102">
      <c r="A102" s="14" t="n">
        <v>46121</v>
      </c>
      <c r="B102" s="15" t="n">
        <v>0.7770833333333333</v>
      </c>
      <c r="C102" s="15" t="n">
        <v>0.7652777777777777</v>
      </c>
      <c r="D102" s="15" t="n">
        <v>0.7763888888888889</v>
      </c>
      <c r="E102" s="15" t="n">
        <v>0.7743055555555556</v>
      </c>
      <c r="F102" s="15" t="n">
        <v>0.7736111111111111</v>
      </c>
      <c r="G102" s="15" t="n">
        <v>0.7770833333333333</v>
      </c>
      <c r="H102" s="15" t="n">
        <v>0.775</v>
      </c>
      <c r="I102" s="15" t="n">
        <v>0.7743055555555556</v>
      </c>
      <c r="J102" s="15" t="n">
        <v>0.7729166666666667</v>
      </c>
      <c r="K102" s="15" t="n">
        <v>0.7743055555555556</v>
      </c>
      <c r="L102" s="15" t="n">
        <v>0.7763888888888889</v>
      </c>
      <c r="M102" s="15" t="n">
        <v>0.7743055555555556</v>
      </c>
      <c r="N102" s="15" t="n">
        <v>0.7729166666666667</v>
      </c>
      <c r="O102" s="15" t="n">
        <v>0.7743055555555556</v>
      </c>
      <c r="P102" s="15" t="n">
        <v>0.7611111111111111</v>
      </c>
      <c r="Q102" s="15" t="n">
        <v>0.7743055555555556</v>
      </c>
      <c r="R102" s="15" t="n">
        <v>0.7784722222222222</v>
      </c>
      <c r="S102" s="15" t="n">
        <v>0.7819444444444444</v>
      </c>
      <c r="T102" s="15" t="n">
        <v>0.7833333333333333</v>
      </c>
      <c r="U102" s="15" t="n">
        <v>0.7840277777777778</v>
      </c>
      <c r="V102" s="15" t="n">
        <v>0.7777777777777778</v>
      </c>
      <c r="W102" s="15" t="n">
        <v>0.7791666666666667</v>
      </c>
      <c r="X102" s="15" t="n">
        <v>0.7819444444444444</v>
      </c>
      <c r="Y102" s="15" t="n">
        <v>0.7770833333333333</v>
      </c>
      <c r="Z102" s="15" t="n">
        <v>0.7819444444444444</v>
      </c>
      <c r="AA102" s="15" t="n">
        <v>0.7826388888888889</v>
      </c>
      <c r="AB102" s="15" t="n">
        <v>0.7847222222222222</v>
      </c>
      <c r="AC102" s="15" t="n">
        <v>0.7847222222222222</v>
      </c>
      <c r="AD102" s="15" t="n">
        <v>0.7854166666666667</v>
      </c>
      <c r="AE102" s="15" t="n">
        <v>0.7861111111111111</v>
      </c>
      <c r="AF102" s="15" t="n">
        <v>0.7840277777777778</v>
      </c>
      <c r="AG102" s="15" t="n">
        <v>0.7854166666666667</v>
      </c>
      <c r="AH102" s="15" t="n">
        <v>0.7895833333333333</v>
      </c>
      <c r="AI102" s="15" t="n">
        <v>0.7923611111111111</v>
      </c>
      <c r="AJ102" s="15" t="n">
        <v>0.7895833333333333</v>
      </c>
      <c r="AK102" s="15" t="n">
        <v>0.79375</v>
      </c>
      <c r="AL102" s="15" t="n">
        <v>0.7958333333333333</v>
      </c>
      <c r="AM102" s="15" t="n">
        <v>0.7875</v>
      </c>
      <c r="AN102" s="15" t="n">
        <v>0.7888888888888889</v>
      </c>
      <c r="AO102" s="15" t="n">
        <v>0.7923611111111111</v>
      </c>
      <c r="AP102" s="15" t="n">
        <v>0.7895833333333333</v>
      </c>
      <c r="AQ102" s="15" t="n">
        <v>0.7986111111111112</v>
      </c>
      <c r="AR102" s="15" t="n">
        <v>0.7986111111111112</v>
      </c>
      <c r="AS102" s="15" t="n">
        <v>0.7993055555555556</v>
      </c>
      <c r="AT102" s="15" t="n">
        <v>0.7972222222222223</v>
      </c>
      <c r="AU102" s="15" t="n">
        <v>0.7951388888888888</v>
      </c>
      <c r="AV102" s="15" t="n">
        <v>0.7944444444444444</v>
      </c>
      <c r="AW102" s="15" t="n">
        <v>0.7965277777777777</v>
      </c>
      <c r="AX102" s="15" t="n">
        <v>0.8006944444444445</v>
      </c>
    </row>
    <row r="103">
      <c r="A103" s="14" t="n">
        <v>46122</v>
      </c>
      <c r="B103" s="15" t="n">
        <v>0.7777777777777778</v>
      </c>
      <c r="C103" s="15" t="n">
        <v>0.7666666666666667</v>
      </c>
      <c r="D103" s="15" t="n">
        <v>0.7770833333333333</v>
      </c>
      <c r="E103" s="15" t="n">
        <v>0.775</v>
      </c>
      <c r="F103" s="15" t="n">
        <v>0.7743055555555556</v>
      </c>
      <c r="G103" s="15" t="n">
        <v>0.7777777777777778</v>
      </c>
      <c r="H103" s="15" t="n">
        <v>0.7756944444444445</v>
      </c>
      <c r="I103" s="15" t="n">
        <v>0.775</v>
      </c>
      <c r="J103" s="15" t="n">
        <v>0.7736111111111111</v>
      </c>
      <c r="K103" s="15" t="n">
        <v>0.775</v>
      </c>
      <c r="L103" s="15" t="n">
        <v>0.7770833333333333</v>
      </c>
      <c r="M103" s="15" t="n">
        <v>0.775</v>
      </c>
      <c r="N103" s="15" t="n">
        <v>0.7736111111111111</v>
      </c>
      <c r="O103" s="15" t="n">
        <v>0.775</v>
      </c>
      <c r="P103" s="15" t="n">
        <v>0.7618055555555555</v>
      </c>
      <c r="Q103" s="15" t="n">
        <v>0.775</v>
      </c>
      <c r="R103" s="15" t="n">
        <v>0.7791666666666667</v>
      </c>
      <c r="S103" s="15" t="n">
        <v>0.7826388888888889</v>
      </c>
      <c r="T103" s="15" t="n">
        <v>0.7840277777777778</v>
      </c>
      <c r="U103" s="15" t="n">
        <v>0.7847222222222222</v>
      </c>
      <c r="V103" s="15" t="n">
        <v>0.7777777777777778</v>
      </c>
      <c r="W103" s="15" t="n">
        <v>0.7798611111111111</v>
      </c>
      <c r="X103" s="15" t="n">
        <v>0.7826388888888889</v>
      </c>
      <c r="Y103" s="15" t="n">
        <v>0.7777777777777778</v>
      </c>
      <c r="Z103" s="15" t="n">
        <v>0.7819444444444444</v>
      </c>
      <c r="AA103" s="15" t="n">
        <v>0.7833333333333333</v>
      </c>
      <c r="AB103" s="15" t="n">
        <v>0.7847222222222222</v>
      </c>
      <c r="AC103" s="15" t="n">
        <v>0.7854166666666667</v>
      </c>
      <c r="AD103" s="15" t="n">
        <v>0.7861111111111111</v>
      </c>
      <c r="AE103" s="15" t="n">
        <v>0.7868055555555555</v>
      </c>
      <c r="AF103" s="15" t="n">
        <v>0.7847222222222222</v>
      </c>
      <c r="AG103" s="15" t="n">
        <v>0.7861111111111111</v>
      </c>
      <c r="AH103" s="15" t="n">
        <v>0.7902777777777777</v>
      </c>
      <c r="AI103" s="15" t="n">
        <v>0.7930555555555555</v>
      </c>
      <c r="AJ103" s="15" t="n">
        <v>0.7902777777777777</v>
      </c>
      <c r="AK103" s="15" t="n">
        <v>0.79375</v>
      </c>
      <c r="AL103" s="15" t="n">
        <v>0.7965277777777777</v>
      </c>
      <c r="AM103" s="15" t="n">
        <v>0.7881944444444444</v>
      </c>
      <c r="AN103" s="15" t="n">
        <v>0.7895833333333333</v>
      </c>
      <c r="AO103" s="15" t="n">
        <v>0.7923611111111111</v>
      </c>
      <c r="AP103" s="15" t="n">
        <v>0.7902777777777777</v>
      </c>
      <c r="AQ103" s="15" t="n">
        <v>0.7993055555555556</v>
      </c>
      <c r="AR103" s="15" t="n">
        <v>0.7993055555555556</v>
      </c>
      <c r="AS103" s="15" t="n">
        <v>0.8</v>
      </c>
      <c r="AT103" s="15" t="n">
        <v>0.7972222222222223</v>
      </c>
      <c r="AU103" s="15" t="n">
        <v>0.7951388888888888</v>
      </c>
      <c r="AV103" s="15" t="n">
        <v>0.7951388888888888</v>
      </c>
      <c r="AW103" s="15" t="n">
        <v>0.7972222222222223</v>
      </c>
      <c r="AX103" s="15" t="n">
        <v>0.8013888888888889</v>
      </c>
    </row>
    <row r="104">
      <c r="A104" s="14" t="n">
        <v>46123</v>
      </c>
      <c r="B104" s="15" t="n">
        <v>0.7784722222222222</v>
      </c>
      <c r="C104" s="15" t="n">
        <v>0.7673611111111112</v>
      </c>
      <c r="D104" s="15" t="n">
        <v>0.7777777777777778</v>
      </c>
      <c r="E104" s="15" t="n">
        <v>0.7756944444444445</v>
      </c>
      <c r="F104" s="15" t="n">
        <v>0.775</v>
      </c>
      <c r="G104" s="15" t="n">
        <v>0.7784722222222222</v>
      </c>
      <c r="H104" s="15" t="n">
        <v>0.7763888888888889</v>
      </c>
      <c r="I104" s="15" t="n">
        <v>0.7756944444444445</v>
      </c>
      <c r="J104" s="15" t="n">
        <v>0.7743055555555556</v>
      </c>
      <c r="K104" s="15" t="n">
        <v>0.7756944444444445</v>
      </c>
      <c r="L104" s="15" t="n">
        <v>0.7777777777777778</v>
      </c>
      <c r="M104" s="15" t="n">
        <v>0.7756944444444445</v>
      </c>
      <c r="N104" s="15" t="n">
        <v>0.7743055555555556</v>
      </c>
      <c r="O104" s="15" t="n">
        <v>0.7756944444444445</v>
      </c>
      <c r="P104" s="15" t="n">
        <v>0.7618055555555555</v>
      </c>
      <c r="Q104" s="15" t="n">
        <v>0.7756944444444445</v>
      </c>
      <c r="R104" s="15" t="n">
        <v>0.7798611111111111</v>
      </c>
      <c r="S104" s="15" t="n">
        <v>0.7833333333333333</v>
      </c>
      <c r="T104" s="15" t="n">
        <v>0.7847222222222222</v>
      </c>
      <c r="U104" s="15" t="n">
        <v>0.7854166666666667</v>
      </c>
      <c r="V104" s="15" t="n">
        <v>0.7784722222222222</v>
      </c>
      <c r="W104" s="15" t="n">
        <v>0.7805555555555556</v>
      </c>
      <c r="X104" s="15" t="n">
        <v>0.7833333333333333</v>
      </c>
      <c r="Y104" s="15" t="n">
        <v>0.7784722222222222</v>
      </c>
      <c r="Z104" s="15" t="n">
        <v>0.7826388888888889</v>
      </c>
      <c r="AA104" s="15" t="n">
        <v>0.7833333333333333</v>
      </c>
      <c r="AB104" s="15" t="n">
        <v>0.7854166666666667</v>
      </c>
      <c r="AC104" s="15" t="n">
        <v>0.7861111111111111</v>
      </c>
      <c r="AD104" s="15" t="n">
        <v>0.7861111111111111</v>
      </c>
      <c r="AE104" s="15" t="n">
        <v>0.7875</v>
      </c>
      <c r="AF104" s="15" t="n">
        <v>0.7854166666666667</v>
      </c>
      <c r="AG104" s="15" t="n">
        <v>0.7868055555555555</v>
      </c>
      <c r="AH104" s="15" t="n">
        <v>0.7902777777777777</v>
      </c>
      <c r="AI104" s="15" t="n">
        <v>0.79375</v>
      </c>
      <c r="AJ104" s="15" t="n">
        <v>0.7909722222222222</v>
      </c>
      <c r="AK104" s="15" t="n">
        <v>0.7944444444444444</v>
      </c>
      <c r="AL104" s="15" t="n">
        <v>0.7972222222222223</v>
      </c>
      <c r="AM104" s="15" t="n">
        <v>0.7881944444444444</v>
      </c>
      <c r="AN104" s="15" t="n">
        <v>0.7902777777777777</v>
      </c>
      <c r="AO104" s="15" t="n">
        <v>0.7930555555555555</v>
      </c>
      <c r="AP104" s="15" t="n">
        <v>0.7909722222222222</v>
      </c>
      <c r="AQ104" s="15" t="n">
        <v>0.7993055555555556</v>
      </c>
      <c r="AR104" s="15" t="n">
        <v>0.7993055555555556</v>
      </c>
      <c r="AS104" s="15" t="n">
        <v>0.8006944444444445</v>
      </c>
      <c r="AT104" s="15" t="n">
        <v>0.7979166666666667</v>
      </c>
      <c r="AU104" s="15" t="n">
        <v>0.7958333333333333</v>
      </c>
      <c r="AV104" s="15" t="n">
        <v>0.7951388888888888</v>
      </c>
      <c r="AW104" s="15" t="n">
        <v>0.7972222222222223</v>
      </c>
      <c r="AX104" s="15" t="n">
        <v>0.8013888888888889</v>
      </c>
    </row>
    <row r="105">
      <c r="A105" s="14" t="n">
        <v>46124</v>
      </c>
      <c r="B105" s="15" t="n">
        <v>0.7791666666666667</v>
      </c>
      <c r="C105" s="15" t="n">
        <v>0.7680555555555556</v>
      </c>
      <c r="D105" s="15" t="n">
        <v>0.7784722222222222</v>
      </c>
      <c r="E105" s="15" t="n">
        <v>0.7763888888888889</v>
      </c>
      <c r="F105" s="15" t="n">
        <v>0.7756944444444445</v>
      </c>
      <c r="G105" s="15" t="n">
        <v>0.7791666666666667</v>
      </c>
      <c r="H105" s="15" t="n">
        <v>0.7770833333333333</v>
      </c>
      <c r="I105" s="15" t="n">
        <v>0.7763888888888889</v>
      </c>
      <c r="J105" s="15" t="n">
        <v>0.7743055555555556</v>
      </c>
      <c r="K105" s="15" t="n">
        <v>0.7763888888888889</v>
      </c>
      <c r="L105" s="15" t="n">
        <v>0.7784722222222222</v>
      </c>
      <c r="M105" s="15" t="n">
        <v>0.7763888888888889</v>
      </c>
      <c r="N105" s="15" t="n">
        <v>0.775</v>
      </c>
      <c r="O105" s="15" t="n">
        <v>0.7763888888888889</v>
      </c>
      <c r="P105" s="15" t="n">
        <v>0.7625</v>
      </c>
      <c r="Q105" s="15" t="n">
        <v>0.7763888888888889</v>
      </c>
      <c r="R105" s="15" t="n">
        <v>0.7805555555555556</v>
      </c>
      <c r="S105" s="15" t="n">
        <v>0.7840277777777778</v>
      </c>
      <c r="T105" s="15" t="n">
        <v>0.7854166666666667</v>
      </c>
      <c r="U105" s="15" t="n">
        <v>0.7861111111111111</v>
      </c>
      <c r="V105" s="15" t="n">
        <v>0.7791666666666667</v>
      </c>
      <c r="W105" s="15" t="n">
        <v>0.78125</v>
      </c>
      <c r="X105" s="15" t="n">
        <v>0.7840277777777778</v>
      </c>
      <c r="Y105" s="15" t="n">
        <v>0.7791666666666667</v>
      </c>
      <c r="Z105" s="15" t="n">
        <v>0.7833333333333333</v>
      </c>
      <c r="AA105" s="15" t="n">
        <v>0.7840277777777778</v>
      </c>
      <c r="AB105" s="15" t="n">
        <v>0.7861111111111111</v>
      </c>
      <c r="AC105" s="15" t="n">
        <v>0.7868055555555555</v>
      </c>
      <c r="AD105" s="15" t="n">
        <v>0.7868055555555555</v>
      </c>
      <c r="AE105" s="15" t="n">
        <v>0.7875</v>
      </c>
      <c r="AF105" s="15" t="n">
        <v>0.7861111111111111</v>
      </c>
      <c r="AG105" s="15" t="n">
        <v>0.7875</v>
      </c>
      <c r="AH105" s="15" t="n">
        <v>0.7909722222222222</v>
      </c>
      <c r="AI105" s="15" t="n">
        <v>0.7944444444444444</v>
      </c>
      <c r="AJ105" s="15" t="n">
        <v>0.7909722222222222</v>
      </c>
      <c r="AK105" s="15" t="n">
        <v>0.7951388888888888</v>
      </c>
      <c r="AL105" s="15" t="n">
        <v>0.7979166666666667</v>
      </c>
      <c r="AM105" s="15" t="n">
        <v>0.7888888888888889</v>
      </c>
      <c r="AN105" s="15" t="n">
        <v>0.7909722222222222</v>
      </c>
      <c r="AO105" s="15" t="n">
        <v>0.79375</v>
      </c>
      <c r="AP105" s="15" t="n">
        <v>0.7916666666666666</v>
      </c>
      <c r="AQ105" s="15" t="n">
        <v>0.8</v>
      </c>
      <c r="AR105" s="15" t="n">
        <v>0.8</v>
      </c>
      <c r="AS105" s="15" t="n">
        <v>0.8006944444444445</v>
      </c>
      <c r="AT105" s="15" t="n">
        <v>0.7986111111111112</v>
      </c>
      <c r="AU105" s="15" t="n">
        <v>0.7965277777777777</v>
      </c>
      <c r="AV105" s="15" t="n">
        <v>0.7958333333333333</v>
      </c>
      <c r="AW105" s="15" t="n">
        <v>0.7979166666666667</v>
      </c>
      <c r="AX105" s="15" t="n">
        <v>0.8020833333333334</v>
      </c>
    </row>
    <row r="106">
      <c r="A106" s="14" t="n">
        <v>46125</v>
      </c>
      <c r="B106" s="15" t="n">
        <v>0.7805555555555556</v>
      </c>
      <c r="C106" s="15" t="n">
        <v>0.76875</v>
      </c>
      <c r="D106" s="15" t="n">
        <v>0.7791666666666667</v>
      </c>
      <c r="E106" s="15" t="n">
        <v>0.7770833333333333</v>
      </c>
      <c r="F106" s="15" t="n">
        <v>0.7763888888888889</v>
      </c>
      <c r="G106" s="15" t="n">
        <v>0.7798611111111111</v>
      </c>
      <c r="H106" s="15" t="n">
        <v>0.7777777777777778</v>
      </c>
      <c r="I106" s="15" t="n">
        <v>0.7763888888888889</v>
      </c>
      <c r="J106" s="15" t="n">
        <v>0.775</v>
      </c>
      <c r="K106" s="15" t="n">
        <v>0.7770833333333333</v>
      </c>
      <c r="L106" s="15" t="n">
        <v>0.7791666666666667</v>
      </c>
      <c r="M106" s="15" t="n">
        <v>0.7770833333333333</v>
      </c>
      <c r="N106" s="15" t="n">
        <v>0.7756944444444445</v>
      </c>
      <c r="O106" s="15" t="n">
        <v>0.7763888888888889</v>
      </c>
      <c r="P106" s="15" t="n">
        <v>0.7625</v>
      </c>
      <c r="Q106" s="15" t="n">
        <v>0.7763888888888889</v>
      </c>
      <c r="R106" s="15" t="n">
        <v>0.7805555555555556</v>
      </c>
      <c r="S106" s="15" t="n">
        <v>0.7847222222222222</v>
      </c>
      <c r="T106" s="15" t="n">
        <v>0.7861111111111111</v>
      </c>
      <c r="U106" s="15" t="n">
        <v>0.7868055555555555</v>
      </c>
      <c r="V106" s="15" t="n">
        <v>0.7798611111111111</v>
      </c>
      <c r="W106" s="15" t="n">
        <v>0.7819444444444444</v>
      </c>
      <c r="X106" s="15" t="n">
        <v>0.7847222222222222</v>
      </c>
      <c r="Y106" s="15" t="n">
        <v>0.7798611111111111</v>
      </c>
      <c r="Z106" s="15" t="n">
        <v>0.7840277777777778</v>
      </c>
      <c r="AA106" s="15" t="n">
        <v>0.7847222222222222</v>
      </c>
      <c r="AB106" s="15" t="n">
        <v>0.7868055555555555</v>
      </c>
      <c r="AC106" s="15" t="n">
        <v>0.7868055555555555</v>
      </c>
      <c r="AD106" s="15" t="n">
        <v>0.7875</v>
      </c>
      <c r="AE106" s="15" t="n">
        <v>0.7881944444444444</v>
      </c>
      <c r="AF106" s="15" t="n">
        <v>0.7868055555555555</v>
      </c>
      <c r="AG106" s="15" t="n">
        <v>0.7881944444444444</v>
      </c>
      <c r="AH106" s="15" t="n">
        <v>0.7916666666666666</v>
      </c>
      <c r="AI106" s="15" t="n">
        <v>0.7951388888888888</v>
      </c>
      <c r="AJ106" s="15" t="n">
        <v>0.7916666666666666</v>
      </c>
      <c r="AK106" s="15" t="n">
        <v>0.7958333333333333</v>
      </c>
      <c r="AL106" s="15" t="n">
        <v>0.7986111111111112</v>
      </c>
      <c r="AM106" s="15" t="n">
        <v>0.7895833333333333</v>
      </c>
      <c r="AN106" s="15" t="n">
        <v>0.7909722222222222</v>
      </c>
      <c r="AO106" s="15" t="n">
        <v>0.7944444444444444</v>
      </c>
      <c r="AP106" s="15" t="n">
        <v>0.7916666666666666</v>
      </c>
      <c r="AQ106" s="15" t="n">
        <v>0.8006944444444445</v>
      </c>
      <c r="AR106" s="15" t="n">
        <v>0.8006944444444445</v>
      </c>
      <c r="AS106" s="15" t="n">
        <v>0.8013888888888889</v>
      </c>
      <c r="AT106" s="15" t="n">
        <v>0.7993055555555556</v>
      </c>
      <c r="AU106" s="15" t="n">
        <v>0.7972222222222223</v>
      </c>
      <c r="AV106" s="15" t="n">
        <v>0.7965277777777777</v>
      </c>
      <c r="AW106" s="15" t="n">
        <v>0.7986111111111112</v>
      </c>
      <c r="AX106" s="15" t="n">
        <v>0.8020833333333334</v>
      </c>
    </row>
    <row r="107">
      <c r="A107" s="14" t="n">
        <v>46126</v>
      </c>
      <c r="B107" s="15" t="n">
        <v>0.78125</v>
      </c>
      <c r="C107" s="15" t="n">
        <v>0.7701388888888889</v>
      </c>
      <c r="D107" s="15" t="n">
        <v>0.7798611111111111</v>
      </c>
      <c r="E107" s="15" t="n">
        <v>0.7777777777777778</v>
      </c>
      <c r="F107" s="15" t="n">
        <v>0.7770833333333333</v>
      </c>
      <c r="G107" s="15" t="n">
        <v>0.7805555555555556</v>
      </c>
      <c r="H107" s="15" t="n">
        <v>0.7784722222222222</v>
      </c>
      <c r="I107" s="15" t="n">
        <v>0.7770833333333333</v>
      </c>
      <c r="J107" s="15" t="n">
        <v>0.7756944444444445</v>
      </c>
      <c r="K107" s="15" t="n">
        <v>0.7777777777777778</v>
      </c>
      <c r="L107" s="15" t="n">
        <v>0.7798611111111111</v>
      </c>
      <c r="M107" s="15" t="n">
        <v>0.7777777777777778</v>
      </c>
      <c r="N107" s="15" t="n">
        <v>0.7763888888888889</v>
      </c>
      <c r="O107" s="15" t="n">
        <v>0.7770833333333333</v>
      </c>
      <c r="P107" s="15" t="n">
        <v>0.7631944444444444</v>
      </c>
      <c r="Q107" s="15" t="n">
        <v>0.7770833333333333</v>
      </c>
      <c r="R107" s="15" t="n">
        <v>0.78125</v>
      </c>
      <c r="S107" s="15" t="n">
        <v>0.7854166666666667</v>
      </c>
      <c r="T107" s="15" t="n">
        <v>0.7868055555555555</v>
      </c>
      <c r="U107" s="15" t="n">
        <v>0.7875</v>
      </c>
      <c r="V107" s="15" t="n">
        <v>0.7805555555555556</v>
      </c>
      <c r="W107" s="15" t="n">
        <v>0.7826388888888889</v>
      </c>
      <c r="X107" s="15" t="n">
        <v>0.7854166666666667</v>
      </c>
      <c r="Y107" s="15" t="n">
        <v>0.7805555555555556</v>
      </c>
      <c r="Z107" s="15" t="n">
        <v>0.7847222222222222</v>
      </c>
      <c r="AA107" s="15" t="n">
        <v>0.7854166666666667</v>
      </c>
      <c r="AB107" s="15" t="n">
        <v>0.7875</v>
      </c>
      <c r="AC107" s="15" t="n">
        <v>0.7875</v>
      </c>
      <c r="AD107" s="15" t="n">
        <v>0.7881944444444444</v>
      </c>
      <c r="AE107" s="15" t="n">
        <v>0.7888888888888889</v>
      </c>
      <c r="AF107" s="15" t="n">
        <v>0.7875</v>
      </c>
      <c r="AG107" s="15" t="n">
        <v>0.7888888888888889</v>
      </c>
      <c r="AH107" s="15" t="n">
        <v>0.7923611111111111</v>
      </c>
      <c r="AI107" s="15" t="n">
        <v>0.7958333333333333</v>
      </c>
      <c r="AJ107" s="15" t="n">
        <v>0.7923611111111111</v>
      </c>
      <c r="AK107" s="15" t="n">
        <v>0.7965277777777777</v>
      </c>
      <c r="AL107" s="15" t="n">
        <v>0.7986111111111112</v>
      </c>
      <c r="AM107" s="15" t="n">
        <v>0.7902777777777777</v>
      </c>
      <c r="AN107" s="15" t="n">
        <v>0.7916666666666666</v>
      </c>
      <c r="AO107" s="15" t="n">
        <v>0.7951388888888888</v>
      </c>
      <c r="AP107" s="15" t="n">
        <v>0.7923611111111111</v>
      </c>
      <c r="AQ107" s="15" t="n">
        <v>0.8013888888888889</v>
      </c>
      <c r="AR107" s="15" t="n">
        <v>0.8013888888888889</v>
      </c>
      <c r="AS107" s="15" t="n">
        <v>0.8020833333333334</v>
      </c>
      <c r="AT107" s="15" t="n">
        <v>0.7993055555555556</v>
      </c>
      <c r="AU107" s="15" t="n">
        <v>0.7972222222222223</v>
      </c>
      <c r="AV107" s="15" t="n">
        <v>0.7972222222222223</v>
      </c>
      <c r="AW107" s="15" t="n">
        <v>0.7993055555555556</v>
      </c>
      <c r="AX107" s="15" t="n">
        <v>0.8027777777777778</v>
      </c>
    </row>
    <row r="108">
      <c r="A108" s="14" t="n">
        <v>46127</v>
      </c>
      <c r="B108" s="15" t="n">
        <v>0.7819444444444444</v>
      </c>
      <c r="C108" s="15" t="n">
        <v>0.7708333333333334</v>
      </c>
      <c r="D108" s="15" t="n">
        <v>0.78125</v>
      </c>
      <c r="E108" s="15" t="n">
        <v>0.7784722222222222</v>
      </c>
      <c r="F108" s="15" t="n">
        <v>0.7777777777777778</v>
      </c>
      <c r="G108" s="15" t="n">
        <v>0.78125</v>
      </c>
      <c r="H108" s="15" t="n">
        <v>0.7791666666666667</v>
      </c>
      <c r="I108" s="15" t="n">
        <v>0.7777777777777778</v>
      </c>
      <c r="J108" s="15" t="n">
        <v>0.7763888888888889</v>
      </c>
      <c r="K108" s="15" t="n">
        <v>0.7784722222222222</v>
      </c>
      <c r="L108" s="15" t="n">
        <v>0.7805555555555556</v>
      </c>
      <c r="M108" s="15" t="n">
        <v>0.7784722222222222</v>
      </c>
      <c r="N108" s="15" t="n">
        <v>0.7770833333333333</v>
      </c>
      <c r="O108" s="15" t="n">
        <v>0.7777777777777778</v>
      </c>
      <c r="P108" s="15" t="n">
        <v>0.7631944444444444</v>
      </c>
      <c r="Q108" s="15" t="n">
        <v>0.7777777777777778</v>
      </c>
      <c r="R108" s="15" t="n">
        <v>0.7819444444444444</v>
      </c>
      <c r="S108" s="15" t="n">
        <v>0.7861111111111111</v>
      </c>
      <c r="T108" s="15" t="n">
        <v>0.7875</v>
      </c>
      <c r="U108" s="15" t="n">
        <v>0.7881944444444444</v>
      </c>
      <c r="V108" s="15" t="n">
        <v>0.78125</v>
      </c>
      <c r="W108" s="15" t="n">
        <v>0.7833333333333333</v>
      </c>
      <c r="X108" s="15" t="n">
        <v>0.7861111111111111</v>
      </c>
      <c r="Y108" s="15" t="n">
        <v>0.78125</v>
      </c>
      <c r="Z108" s="15" t="n">
        <v>0.7854166666666667</v>
      </c>
      <c r="AA108" s="15" t="n">
        <v>0.7861111111111111</v>
      </c>
      <c r="AB108" s="15" t="n">
        <v>0.7881944444444444</v>
      </c>
      <c r="AC108" s="15" t="n">
        <v>0.7881944444444444</v>
      </c>
      <c r="AD108" s="15" t="n">
        <v>0.7888888888888889</v>
      </c>
      <c r="AE108" s="15" t="n">
        <v>0.7895833333333333</v>
      </c>
      <c r="AF108" s="15" t="n">
        <v>0.7875</v>
      </c>
      <c r="AG108" s="15" t="n">
        <v>0.7888888888888889</v>
      </c>
      <c r="AH108" s="15" t="n">
        <v>0.7930555555555555</v>
      </c>
      <c r="AI108" s="15" t="n">
        <v>0.7965277777777777</v>
      </c>
      <c r="AJ108" s="15" t="n">
        <v>0.7930555555555555</v>
      </c>
      <c r="AK108" s="15" t="n">
        <v>0.7965277777777777</v>
      </c>
      <c r="AL108" s="15" t="n">
        <v>0.7993055555555556</v>
      </c>
      <c r="AM108" s="15" t="n">
        <v>0.7909722222222222</v>
      </c>
      <c r="AN108" s="15" t="n">
        <v>0.7923611111111111</v>
      </c>
      <c r="AO108" s="15" t="n">
        <v>0.7951388888888888</v>
      </c>
      <c r="AP108" s="15" t="n">
        <v>0.7930555555555555</v>
      </c>
      <c r="AQ108" s="15" t="n">
        <v>0.8020833333333334</v>
      </c>
      <c r="AR108" s="15" t="n">
        <v>0.8020833333333334</v>
      </c>
      <c r="AS108" s="15" t="n">
        <v>0.8027777777777778</v>
      </c>
      <c r="AT108" s="15" t="n">
        <v>0.8</v>
      </c>
      <c r="AU108" s="15" t="n">
        <v>0.7979166666666667</v>
      </c>
      <c r="AV108" s="15" t="n">
        <v>0.7972222222222223</v>
      </c>
      <c r="AW108" s="15" t="n">
        <v>0.7993055555555556</v>
      </c>
      <c r="AX108" s="15" t="n">
        <v>0.8027777777777778</v>
      </c>
    </row>
    <row r="109">
      <c r="A109" s="14" t="n">
        <v>46128</v>
      </c>
      <c r="B109" s="15" t="n">
        <v>0.7826388888888889</v>
      </c>
      <c r="C109" s="15" t="n">
        <v>0.7715277777777778</v>
      </c>
      <c r="D109" s="15" t="n">
        <v>0.7819444444444444</v>
      </c>
      <c r="E109" s="15" t="n">
        <v>0.7791666666666667</v>
      </c>
      <c r="F109" s="15" t="n">
        <v>0.7784722222222222</v>
      </c>
      <c r="G109" s="15" t="n">
        <v>0.7819444444444444</v>
      </c>
      <c r="H109" s="15" t="n">
        <v>0.7798611111111111</v>
      </c>
      <c r="I109" s="15" t="n">
        <v>0.7784722222222222</v>
      </c>
      <c r="J109" s="15" t="n">
        <v>0.7770833333333333</v>
      </c>
      <c r="K109" s="15" t="n">
        <v>0.7791666666666667</v>
      </c>
      <c r="L109" s="15" t="n">
        <v>0.78125</v>
      </c>
      <c r="M109" s="15" t="n">
        <v>0.7791666666666667</v>
      </c>
      <c r="N109" s="15" t="n">
        <v>0.7770833333333333</v>
      </c>
      <c r="O109" s="15" t="n">
        <v>0.7784722222222222</v>
      </c>
      <c r="P109" s="15" t="n">
        <v>0.7638888888888888</v>
      </c>
      <c r="Q109" s="15" t="n">
        <v>0.7784722222222222</v>
      </c>
      <c r="R109" s="15" t="n">
        <v>0.7826388888888889</v>
      </c>
      <c r="S109" s="15" t="n">
        <v>0.7868055555555555</v>
      </c>
      <c r="T109" s="15" t="n">
        <v>0.7881944444444444</v>
      </c>
      <c r="U109" s="15" t="n">
        <v>0.7888888888888889</v>
      </c>
      <c r="V109" s="15" t="n">
        <v>0.7819444444444444</v>
      </c>
      <c r="W109" s="15" t="n">
        <v>0.7840277777777778</v>
      </c>
      <c r="X109" s="15" t="n">
        <v>0.7868055555555555</v>
      </c>
      <c r="Y109" s="15" t="n">
        <v>0.78125</v>
      </c>
      <c r="Z109" s="15" t="n">
        <v>0.7861111111111111</v>
      </c>
      <c r="AA109" s="15" t="n">
        <v>0.7868055555555555</v>
      </c>
      <c r="AB109" s="15" t="n">
        <v>0.7888888888888889</v>
      </c>
      <c r="AC109" s="15" t="n">
        <v>0.7888888888888889</v>
      </c>
      <c r="AD109" s="15" t="n">
        <v>0.7895833333333333</v>
      </c>
      <c r="AE109" s="15" t="n">
        <v>0.7902777777777777</v>
      </c>
      <c r="AF109" s="15" t="n">
        <v>0.7881944444444444</v>
      </c>
      <c r="AG109" s="15" t="n">
        <v>0.7895833333333333</v>
      </c>
      <c r="AH109" s="15" t="n">
        <v>0.79375</v>
      </c>
      <c r="AI109" s="15" t="n">
        <v>0.7972222222222223</v>
      </c>
      <c r="AJ109" s="15" t="n">
        <v>0.79375</v>
      </c>
      <c r="AK109" s="15" t="n">
        <v>0.7972222222222223</v>
      </c>
      <c r="AL109" s="15" t="n">
        <v>0.8</v>
      </c>
      <c r="AM109" s="15" t="n">
        <v>0.7909722222222222</v>
      </c>
      <c r="AN109" s="15" t="n">
        <v>0.7930555555555555</v>
      </c>
      <c r="AO109" s="15" t="n">
        <v>0.7958333333333333</v>
      </c>
      <c r="AP109" s="15" t="n">
        <v>0.79375</v>
      </c>
      <c r="AQ109" s="15" t="n">
        <v>0.8020833333333334</v>
      </c>
      <c r="AR109" s="15" t="n">
        <v>0.8020833333333334</v>
      </c>
      <c r="AS109" s="15" t="n">
        <v>0.8027777777777778</v>
      </c>
      <c r="AT109" s="15" t="n">
        <v>0.8006944444444445</v>
      </c>
      <c r="AU109" s="15" t="n">
        <v>0.7986111111111112</v>
      </c>
      <c r="AV109" s="15" t="n">
        <v>0.7979166666666667</v>
      </c>
      <c r="AW109" s="15" t="n">
        <v>0.8</v>
      </c>
      <c r="AX109" s="15" t="n">
        <v>0.8034722222222223</v>
      </c>
    </row>
    <row r="110">
      <c r="A110" s="14" t="n">
        <v>46129</v>
      </c>
      <c r="B110" s="15" t="n">
        <v>0.7840277777777778</v>
      </c>
      <c r="C110" s="15" t="n">
        <v>0.7722222222222223</v>
      </c>
      <c r="D110" s="15" t="n">
        <v>0.7826388888888889</v>
      </c>
      <c r="E110" s="15" t="n">
        <v>0.7798611111111111</v>
      </c>
      <c r="F110" s="15" t="n">
        <v>0.7791666666666667</v>
      </c>
      <c r="G110" s="15" t="n">
        <v>0.7826388888888889</v>
      </c>
      <c r="H110" s="15" t="n">
        <v>0.7805555555555556</v>
      </c>
      <c r="I110" s="15" t="n">
        <v>0.7791666666666667</v>
      </c>
      <c r="J110" s="15" t="n">
        <v>0.7777777777777778</v>
      </c>
      <c r="K110" s="15" t="n">
        <v>0.7798611111111111</v>
      </c>
      <c r="L110" s="15" t="n">
        <v>0.7819444444444444</v>
      </c>
      <c r="M110" s="15" t="n">
        <v>0.7798611111111111</v>
      </c>
      <c r="N110" s="15" t="n">
        <v>0.7777777777777778</v>
      </c>
      <c r="O110" s="15" t="n">
        <v>0.7791666666666667</v>
      </c>
      <c r="P110" s="15" t="n">
        <v>0.7638888888888888</v>
      </c>
      <c r="Q110" s="15" t="n">
        <v>0.7791666666666667</v>
      </c>
      <c r="R110" s="15" t="n">
        <v>0.7833333333333333</v>
      </c>
      <c r="S110" s="15" t="n">
        <v>0.7875</v>
      </c>
      <c r="T110" s="15" t="n">
        <v>0.7888888888888889</v>
      </c>
      <c r="U110" s="15" t="n">
        <v>0.7895833333333333</v>
      </c>
      <c r="V110" s="15" t="n">
        <v>0.7826388888888889</v>
      </c>
      <c r="W110" s="15" t="n">
        <v>0.7847222222222222</v>
      </c>
      <c r="X110" s="15" t="n">
        <v>0.7868055555555555</v>
      </c>
      <c r="Y110" s="15" t="n">
        <v>0.7819444444444444</v>
      </c>
      <c r="Z110" s="15" t="n">
        <v>0.7861111111111111</v>
      </c>
      <c r="AA110" s="15" t="n">
        <v>0.7868055555555555</v>
      </c>
      <c r="AB110" s="15" t="n">
        <v>0.7888888888888889</v>
      </c>
      <c r="AC110" s="15" t="n">
        <v>0.7895833333333333</v>
      </c>
      <c r="AD110" s="15" t="n">
        <v>0.7895833333333333</v>
      </c>
      <c r="AE110" s="15" t="n">
        <v>0.7909722222222222</v>
      </c>
      <c r="AF110" s="15" t="n">
        <v>0.7888888888888889</v>
      </c>
      <c r="AG110" s="15" t="n">
        <v>0.7902777777777777</v>
      </c>
      <c r="AH110" s="15" t="n">
        <v>0.7944444444444444</v>
      </c>
      <c r="AI110" s="15" t="n">
        <v>0.7972222222222223</v>
      </c>
      <c r="AJ110" s="15" t="n">
        <v>0.7944444444444444</v>
      </c>
      <c r="AK110" s="15" t="n">
        <v>0.7979166666666667</v>
      </c>
      <c r="AL110" s="15" t="n">
        <v>0.8006944444444445</v>
      </c>
      <c r="AM110" s="15" t="n">
        <v>0.7916666666666666</v>
      </c>
      <c r="AN110" s="15" t="n">
        <v>0.79375</v>
      </c>
      <c r="AO110" s="15" t="n">
        <v>0.7965277777777777</v>
      </c>
      <c r="AP110" s="15" t="n">
        <v>0.7944444444444444</v>
      </c>
      <c r="AQ110" s="15" t="n">
        <v>0.8027777777777778</v>
      </c>
      <c r="AR110" s="15" t="n">
        <v>0.8027777777777778</v>
      </c>
      <c r="AS110" s="15" t="n">
        <v>0.8034722222222223</v>
      </c>
      <c r="AT110" s="15" t="n">
        <v>0.8013888888888889</v>
      </c>
      <c r="AU110" s="15" t="n">
        <v>0.7993055555555556</v>
      </c>
      <c r="AV110" s="15" t="n">
        <v>0.7986111111111112</v>
      </c>
      <c r="AW110" s="15" t="n">
        <v>0.8006944444444445</v>
      </c>
      <c r="AX110" s="15" t="n">
        <v>0.8034722222222223</v>
      </c>
    </row>
    <row r="111">
      <c r="A111" s="14" t="n">
        <v>46130</v>
      </c>
      <c r="B111" s="15" t="n">
        <v>0.7847222222222222</v>
      </c>
      <c r="C111" s="15" t="n">
        <v>0.7736111111111111</v>
      </c>
      <c r="D111" s="15" t="n">
        <v>0.7833333333333333</v>
      </c>
      <c r="E111" s="15" t="n">
        <v>0.7805555555555556</v>
      </c>
      <c r="F111" s="15" t="n">
        <v>0.7798611111111111</v>
      </c>
      <c r="G111" s="15" t="n">
        <v>0.7833333333333333</v>
      </c>
      <c r="H111" s="15" t="n">
        <v>0.78125</v>
      </c>
      <c r="I111" s="15" t="n">
        <v>0.7798611111111111</v>
      </c>
      <c r="J111" s="15" t="n">
        <v>0.7784722222222222</v>
      </c>
      <c r="K111" s="15" t="n">
        <v>0.7805555555555556</v>
      </c>
      <c r="L111" s="15" t="n">
        <v>0.7826388888888889</v>
      </c>
      <c r="M111" s="15" t="n">
        <v>0.7798611111111111</v>
      </c>
      <c r="N111" s="15" t="n">
        <v>0.7784722222222222</v>
      </c>
      <c r="O111" s="15" t="n">
        <v>0.7798611111111111</v>
      </c>
      <c r="P111" s="15" t="n">
        <v>0.7645833333333333</v>
      </c>
      <c r="Q111" s="15" t="n">
        <v>0.7798611111111111</v>
      </c>
      <c r="R111" s="15" t="n">
        <v>0.7840277777777778</v>
      </c>
      <c r="S111" s="15" t="n">
        <v>0.7881944444444444</v>
      </c>
      <c r="T111" s="15" t="n">
        <v>0.7895833333333333</v>
      </c>
      <c r="U111" s="15" t="n">
        <v>0.7902777777777777</v>
      </c>
      <c r="V111" s="15" t="n">
        <v>0.7833333333333333</v>
      </c>
      <c r="W111" s="15" t="n">
        <v>0.7854166666666667</v>
      </c>
      <c r="X111" s="15" t="n">
        <v>0.7875</v>
      </c>
      <c r="Y111" s="15" t="n">
        <v>0.7826388888888889</v>
      </c>
      <c r="Z111" s="15" t="n">
        <v>0.7868055555555555</v>
      </c>
      <c r="AA111" s="15" t="n">
        <v>0.7875</v>
      </c>
      <c r="AB111" s="15" t="n">
        <v>0.7895833333333333</v>
      </c>
      <c r="AC111" s="15" t="n">
        <v>0.7902777777777777</v>
      </c>
      <c r="AD111" s="15" t="n">
        <v>0.7902777777777777</v>
      </c>
      <c r="AE111" s="15" t="n">
        <v>0.7916666666666666</v>
      </c>
      <c r="AF111" s="15" t="n">
        <v>0.7895833333333333</v>
      </c>
      <c r="AG111" s="15" t="n">
        <v>0.7909722222222222</v>
      </c>
      <c r="AH111" s="15" t="n">
        <v>0.7951388888888888</v>
      </c>
      <c r="AI111" s="15" t="n">
        <v>0.7979166666666667</v>
      </c>
      <c r="AJ111" s="15" t="n">
        <v>0.7951388888888888</v>
      </c>
      <c r="AK111" s="15" t="n">
        <v>0.7986111111111112</v>
      </c>
      <c r="AL111" s="15" t="n">
        <v>0.8013888888888889</v>
      </c>
      <c r="AM111" s="15" t="n">
        <v>0.7923611111111111</v>
      </c>
      <c r="AN111" s="15" t="n">
        <v>0.7944444444444444</v>
      </c>
      <c r="AO111" s="15" t="n">
        <v>0.7972222222222223</v>
      </c>
      <c r="AP111" s="15" t="n">
        <v>0.7944444444444444</v>
      </c>
      <c r="AQ111" s="15" t="n">
        <v>0.8034722222222223</v>
      </c>
      <c r="AR111" s="15" t="n">
        <v>0.8034722222222223</v>
      </c>
      <c r="AS111" s="15" t="n">
        <v>0.8041666666666667</v>
      </c>
      <c r="AT111" s="15" t="n">
        <v>0.8020833333333334</v>
      </c>
      <c r="AU111" s="15" t="n">
        <v>0.8</v>
      </c>
      <c r="AV111" s="15" t="n">
        <v>0.7986111111111112</v>
      </c>
      <c r="AW111" s="15" t="n">
        <v>0.8013888888888889</v>
      </c>
      <c r="AX111" s="15" t="n">
        <v>0.8041666666666667</v>
      </c>
    </row>
    <row r="112">
      <c r="A112" s="14" t="n">
        <v>46131</v>
      </c>
      <c r="B112" s="15" t="n">
        <v>0.7854166666666667</v>
      </c>
      <c r="C112" s="15" t="n">
        <v>0.7743055555555556</v>
      </c>
      <c r="D112" s="15" t="n">
        <v>0.7840277777777778</v>
      </c>
      <c r="E112" s="15" t="n">
        <v>0.78125</v>
      </c>
      <c r="F112" s="15" t="n">
        <v>0.7805555555555556</v>
      </c>
      <c r="G112" s="15" t="n">
        <v>0.7840277777777778</v>
      </c>
      <c r="H112" s="15" t="n">
        <v>0.7819444444444444</v>
      </c>
      <c r="I112" s="15" t="n">
        <v>0.7805555555555556</v>
      </c>
      <c r="J112" s="15" t="n">
        <v>0.7791666666666667</v>
      </c>
      <c r="K112" s="15" t="n">
        <v>0.78125</v>
      </c>
      <c r="L112" s="15" t="n">
        <v>0.7833333333333333</v>
      </c>
      <c r="M112" s="15" t="n">
        <v>0.7805555555555556</v>
      </c>
      <c r="N112" s="15" t="n">
        <v>0.7791666666666667</v>
      </c>
      <c r="O112" s="15" t="n">
        <v>0.7805555555555556</v>
      </c>
      <c r="P112" s="15" t="n">
        <v>0.7652777777777777</v>
      </c>
      <c r="Q112" s="15" t="n">
        <v>0.7805555555555556</v>
      </c>
      <c r="R112" s="15" t="n">
        <v>0.7847222222222222</v>
      </c>
      <c r="S112" s="15" t="n">
        <v>0.7888888888888889</v>
      </c>
      <c r="T112" s="15" t="n">
        <v>0.7902777777777777</v>
      </c>
      <c r="U112" s="15" t="n">
        <v>0.7902777777777777</v>
      </c>
      <c r="V112" s="15" t="n">
        <v>0.7833333333333333</v>
      </c>
      <c r="W112" s="15" t="n">
        <v>0.7861111111111111</v>
      </c>
      <c r="X112" s="15" t="n">
        <v>0.7881944444444444</v>
      </c>
      <c r="Y112" s="15" t="n">
        <v>0.7833333333333333</v>
      </c>
      <c r="Z112" s="15" t="n">
        <v>0.7875</v>
      </c>
      <c r="AA112" s="15" t="n">
        <v>0.7881944444444444</v>
      </c>
      <c r="AB112" s="15" t="n">
        <v>0.7902777777777777</v>
      </c>
      <c r="AC112" s="15" t="n">
        <v>0.7909722222222222</v>
      </c>
      <c r="AD112" s="15" t="n">
        <v>0.7909722222222222</v>
      </c>
      <c r="AE112" s="15" t="n">
        <v>0.7916666666666666</v>
      </c>
      <c r="AF112" s="15" t="n">
        <v>0.7902777777777777</v>
      </c>
      <c r="AG112" s="15" t="n">
        <v>0.7916666666666666</v>
      </c>
      <c r="AH112" s="15" t="n">
        <v>0.7958333333333333</v>
      </c>
      <c r="AI112" s="15" t="n">
        <v>0.7986111111111112</v>
      </c>
      <c r="AJ112" s="15" t="n">
        <v>0.7951388888888888</v>
      </c>
      <c r="AK112" s="15" t="n">
        <v>0.7993055555555556</v>
      </c>
      <c r="AL112" s="15" t="n">
        <v>0.8013888888888889</v>
      </c>
      <c r="AM112" s="15" t="n">
        <v>0.7930555555555555</v>
      </c>
      <c r="AN112" s="15" t="n">
        <v>0.7944444444444444</v>
      </c>
      <c r="AO112" s="15" t="n">
        <v>0.7979166666666667</v>
      </c>
      <c r="AP112" s="15" t="n">
        <v>0.7951388888888888</v>
      </c>
      <c r="AQ112" s="15" t="n">
        <v>0.8041666666666667</v>
      </c>
      <c r="AR112" s="15" t="n">
        <v>0.8041666666666667</v>
      </c>
      <c r="AS112" s="15" t="n">
        <v>0.8048611111111111</v>
      </c>
      <c r="AT112" s="15" t="n">
        <v>0.8020833333333334</v>
      </c>
      <c r="AU112" s="15" t="n">
        <v>0.8</v>
      </c>
      <c r="AV112" s="15" t="n">
        <v>0.7993055555555556</v>
      </c>
      <c r="AW112" s="15" t="n">
        <v>0.8013888888888889</v>
      </c>
      <c r="AX112" s="15" t="n">
        <v>0.8048611111111111</v>
      </c>
    </row>
    <row r="113">
      <c r="A113" s="14" t="n">
        <v>46132</v>
      </c>
      <c r="B113" s="15" t="n">
        <v>0.7861111111111111</v>
      </c>
      <c r="C113" s="15" t="n">
        <v>0.775</v>
      </c>
      <c r="D113" s="15" t="n">
        <v>0.7847222222222222</v>
      </c>
      <c r="E113" s="15" t="n">
        <v>0.7819444444444444</v>
      </c>
      <c r="F113" s="15" t="n">
        <v>0.78125</v>
      </c>
      <c r="G113" s="15" t="n">
        <v>0.7847222222222222</v>
      </c>
      <c r="H113" s="15" t="n">
        <v>0.7826388888888889</v>
      </c>
      <c r="I113" s="15" t="n">
        <v>0.78125</v>
      </c>
      <c r="J113" s="15" t="n">
        <v>0.7798611111111111</v>
      </c>
      <c r="K113" s="15" t="n">
        <v>0.7819444444444444</v>
      </c>
      <c r="L113" s="15" t="n">
        <v>0.7840277777777778</v>
      </c>
      <c r="M113" s="15" t="n">
        <v>0.78125</v>
      </c>
      <c r="N113" s="15" t="n">
        <v>0.7798611111111111</v>
      </c>
      <c r="O113" s="15" t="n">
        <v>0.78125</v>
      </c>
      <c r="P113" s="15" t="n">
        <v>0.7652777777777777</v>
      </c>
      <c r="Q113" s="15" t="n">
        <v>0.78125</v>
      </c>
      <c r="R113" s="15" t="n">
        <v>0.7854166666666667</v>
      </c>
      <c r="S113" s="15" t="n">
        <v>0.7888888888888889</v>
      </c>
      <c r="T113" s="15" t="n">
        <v>0.7909722222222222</v>
      </c>
      <c r="U113" s="15" t="n">
        <v>0.7909722222222222</v>
      </c>
      <c r="V113" s="15" t="n">
        <v>0.7840277777777778</v>
      </c>
      <c r="W113" s="15" t="n">
        <v>0.7868055555555555</v>
      </c>
      <c r="X113" s="15" t="n">
        <v>0.7888888888888889</v>
      </c>
      <c r="Y113" s="15" t="n">
        <v>0.7840277777777778</v>
      </c>
      <c r="Z113" s="15" t="n">
        <v>0.7881944444444444</v>
      </c>
      <c r="AA113" s="15" t="n">
        <v>0.7888888888888889</v>
      </c>
      <c r="AB113" s="15" t="n">
        <v>0.7909722222222222</v>
      </c>
      <c r="AC113" s="15" t="n">
        <v>0.7916666666666666</v>
      </c>
      <c r="AD113" s="15" t="n">
        <v>0.7916666666666666</v>
      </c>
      <c r="AE113" s="15" t="n">
        <v>0.7923611111111111</v>
      </c>
      <c r="AF113" s="15" t="n">
        <v>0.7909722222222222</v>
      </c>
      <c r="AG113" s="15" t="n">
        <v>0.7923611111111111</v>
      </c>
      <c r="AH113" s="15" t="n">
        <v>0.7958333333333333</v>
      </c>
      <c r="AI113" s="15" t="n">
        <v>0.7993055555555556</v>
      </c>
      <c r="AJ113" s="15" t="n">
        <v>0.7958333333333333</v>
      </c>
      <c r="AK113" s="15" t="n">
        <v>0.8</v>
      </c>
      <c r="AL113" s="15" t="n">
        <v>0.8020833333333334</v>
      </c>
      <c r="AM113" s="15" t="n">
        <v>0.79375</v>
      </c>
      <c r="AN113" s="15" t="n">
        <v>0.7951388888888888</v>
      </c>
      <c r="AO113" s="15" t="n">
        <v>0.7986111111111112</v>
      </c>
      <c r="AP113" s="15" t="n">
        <v>0.7958333333333333</v>
      </c>
      <c r="AQ113" s="15" t="n">
        <v>0.8048611111111111</v>
      </c>
      <c r="AR113" s="15" t="n">
        <v>0.8041666666666667</v>
      </c>
      <c r="AS113" s="15" t="n">
        <v>0.8048611111111111</v>
      </c>
      <c r="AT113" s="15" t="n">
        <v>0.8027777777777778</v>
      </c>
      <c r="AU113" s="15" t="n">
        <v>0.8006944444444445</v>
      </c>
      <c r="AV113" s="15" t="n">
        <v>0.8</v>
      </c>
      <c r="AW113" s="15" t="n">
        <v>0.8020833333333334</v>
      </c>
      <c r="AX113" s="15" t="n">
        <v>0.8048611111111111</v>
      </c>
    </row>
    <row r="114">
      <c r="A114" s="14" t="n">
        <v>46133</v>
      </c>
      <c r="B114" s="15" t="n">
        <v>0.7875</v>
      </c>
      <c r="C114" s="15" t="n">
        <v>0.7756944444444445</v>
      </c>
      <c r="D114" s="15" t="n">
        <v>0.7854166666666667</v>
      </c>
      <c r="E114" s="15" t="n">
        <v>0.7826388888888889</v>
      </c>
      <c r="F114" s="15" t="n">
        <v>0.7819444444444444</v>
      </c>
      <c r="G114" s="15" t="n">
        <v>0.7861111111111111</v>
      </c>
      <c r="H114" s="15" t="n">
        <v>0.7833333333333333</v>
      </c>
      <c r="I114" s="15" t="n">
        <v>0.7819444444444444</v>
      </c>
      <c r="J114" s="15" t="n">
        <v>0.7805555555555556</v>
      </c>
      <c r="K114" s="15" t="n">
        <v>0.7826388888888889</v>
      </c>
      <c r="L114" s="15" t="n">
        <v>0.7840277777777778</v>
      </c>
      <c r="M114" s="15" t="n">
        <v>0.7819444444444444</v>
      </c>
      <c r="N114" s="15" t="n">
        <v>0.7805555555555556</v>
      </c>
      <c r="O114" s="15" t="n">
        <v>0.7819444444444444</v>
      </c>
      <c r="P114" s="15" t="n">
        <v>0.7659722222222223</v>
      </c>
      <c r="Q114" s="15" t="n">
        <v>0.7819444444444444</v>
      </c>
      <c r="R114" s="15" t="n">
        <v>0.7861111111111111</v>
      </c>
      <c r="S114" s="15" t="n">
        <v>0.7895833333333333</v>
      </c>
      <c r="T114" s="15" t="n">
        <v>0.7909722222222222</v>
      </c>
      <c r="U114" s="15" t="n">
        <v>0.7916666666666666</v>
      </c>
      <c r="V114" s="15" t="n">
        <v>0.7847222222222222</v>
      </c>
      <c r="W114" s="15" t="n">
        <v>0.7868055555555555</v>
      </c>
      <c r="X114" s="15" t="n">
        <v>0.7895833333333333</v>
      </c>
      <c r="Y114" s="15" t="n">
        <v>0.7847222222222222</v>
      </c>
      <c r="Z114" s="15" t="n">
        <v>0.7888888888888889</v>
      </c>
      <c r="AA114" s="15" t="n">
        <v>0.7895833333333333</v>
      </c>
      <c r="AB114" s="15" t="n">
        <v>0.7916666666666666</v>
      </c>
      <c r="AC114" s="15" t="n">
        <v>0.7916666666666666</v>
      </c>
      <c r="AD114" s="15" t="n">
        <v>0.7923611111111111</v>
      </c>
      <c r="AE114" s="15" t="n">
        <v>0.7930555555555555</v>
      </c>
      <c r="AF114" s="15" t="n">
        <v>0.7909722222222222</v>
      </c>
      <c r="AG114" s="15" t="n">
        <v>0.7923611111111111</v>
      </c>
      <c r="AH114" s="15" t="n">
        <v>0.7965277777777777</v>
      </c>
      <c r="AI114" s="15" t="n">
        <v>0.8</v>
      </c>
      <c r="AJ114" s="15" t="n">
        <v>0.7965277777777777</v>
      </c>
      <c r="AK114" s="15" t="n">
        <v>0.8006944444444445</v>
      </c>
      <c r="AL114" s="15" t="n">
        <v>0.8027777777777778</v>
      </c>
      <c r="AM114" s="15" t="n">
        <v>0.7944444444444444</v>
      </c>
      <c r="AN114" s="15" t="n">
        <v>0.7958333333333333</v>
      </c>
      <c r="AO114" s="15" t="n">
        <v>0.7986111111111112</v>
      </c>
      <c r="AP114" s="15" t="n">
        <v>0.7965277777777777</v>
      </c>
      <c r="AQ114" s="15" t="n">
        <v>0.8048611111111111</v>
      </c>
      <c r="AR114" s="15" t="n">
        <v>0.8048611111111111</v>
      </c>
      <c r="AS114" s="15" t="n">
        <v>0.8055555555555556</v>
      </c>
      <c r="AT114" s="15" t="n">
        <v>0.8034722222222223</v>
      </c>
      <c r="AU114" s="15" t="n">
        <v>0.8013888888888889</v>
      </c>
      <c r="AV114" s="15" t="n">
        <v>0.8006944444444445</v>
      </c>
      <c r="AW114" s="15" t="n">
        <v>0.8027777777777778</v>
      </c>
      <c r="AX114" s="15" t="n">
        <v>0.8055555555555556</v>
      </c>
    </row>
    <row r="115">
      <c r="A115" s="14" t="n">
        <v>46134</v>
      </c>
      <c r="B115" s="15" t="n">
        <v>0.7881944444444444</v>
      </c>
      <c r="C115" s="15" t="n">
        <v>0.7770833333333333</v>
      </c>
      <c r="D115" s="15" t="n">
        <v>0.7861111111111111</v>
      </c>
      <c r="E115" s="15" t="n">
        <v>0.7833333333333333</v>
      </c>
      <c r="F115" s="15" t="n">
        <v>0.7826388888888889</v>
      </c>
      <c r="G115" s="15" t="n">
        <v>0.7868055555555555</v>
      </c>
      <c r="H115" s="15" t="n">
        <v>0.7840277777777778</v>
      </c>
      <c r="I115" s="15" t="n">
        <v>0.7826388888888889</v>
      </c>
      <c r="J115" s="15" t="n">
        <v>0.78125</v>
      </c>
      <c r="K115" s="15" t="n">
        <v>0.7826388888888889</v>
      </c>
      <c r="L115" s="15" t="n">
        <v>0.7847222222222222</v>
      </c>
      <c r="M115" s="15" t="n">
        <v>0.7826388888888889</v>
      </c>
      <c r="N115" s="15" t="n">
        <v>0.78125</v>
      </c>
      <c r="O115" s="15" t="n">
        <v>0.7819444444444444</v>
      </c>
      <c r="P115" s="15" t="n">
        <v>0.7659722222222223</v>
      </c>
      <c r="Q115" s="15" t="n">
        <v>0.7819444444444444</v>
      </c>
      <c r="R115" s="15" t="n">
        <v>0.7868055555555555</v>
      </c>
      <c r="S115" s="15" t="n">
        <v>0.7902777777777777</v>
      </c>
      <c r="T115" s="15" t="n">
        <v>0.7916666666666666</v>
      </c>
      <c r="U115" s="15" t="n">
        <v>0.7923611111111111</v>
      </c>
      <c r="V115" s="15" t="n">
        <v>0.7854166666666667</v>
      </c>
      <c r="W115" s="15" t="n">
        <v>0.7875</v>
      </c>
      <c r="X115" s="15" t="n">
        <v>0.7902777777777777</v>
      </c>
      <c r="Y115" s="15" t="n">
        <v>0.7854166666666667</v>
      </c>
      <c r="Z115" s="15" t="n">
        <v>0.7895833333333333</v>
      </c>
      <c r="AA115" s="15" t="n">
        <v>0.7902777777777777</v>
      </c>
      <c r="AB115" s="15" t="n">
        <v>0.7923611111111111</v>
      </c>
      <c r="AC115" s="15" t="n">
        <v>0.7923611111111111</v>
      </c>
      <c r="AD115" s="15" t="n">
        <v>0.7930555555555555</v>
      </c>
      <c r="AE115" s="15" t="n">
        <v>0.79375</v>
      </c>
      <c r="AF115" s="15" t="n">
        <v>0.7916666666666666</v>
      </c>
      <c r="AG115" s="15" t="n">
        <v>0.7930555555555555</v>
      </c>
      <c r="AH115" s="15" t="n">
        <v>0.7972222222222223</v>
      </c>
      <c r="AI115" s="15" t="n">
        <v>0.8006944444444445</v>
      </c>
      <c r="AJ115" s="15" t="n">
        <v>0.7972222222222223</v>
      </c>
      <c r="AK115" s="15" t="n">
        <v>0.8006944444444445</v>
      </c>
      <c r="AL115" s="15" t="n">
        <v>0.8034722222222223</v>
      </c>
      <c r="AM115" s="15" t="n">
        <v>0.7944444444444444</v>
      </c>
      <c r="AN115" s="15" t="n">
        <v>0.7965277777777777</v>
      </c>
      <c r="AO115" s="15" t="n">
        <v>0.7993055555555556</v>
      </c>
      <c r="AP115" s="15" t="n">
        <v>0.7972222222222223</v>
      </c>
      <c r="AQ115" s="15" t="n">
        <v>0.8055555555555556</v>
      </c>
      <c r="AR115" s="15" t="n">
        <v>0.8055555555555556</v>
      </c>
      <c r="AS115" s="15" t="n">
        <v>0.80625</v>
      </c>
      <c r="AT115" s="15" t="n">
        <v>0.8041666666666667</v>
      </c>
      <c r="AU115" s="15" t="n">
        <v>0.8020833333333334</v>
      </c>
      <c r="AV115" s="15" t="n">
        <v>0.8006944444444445</v>
      </c>
      <c r="AW115" s="15" t="n">
        <v>0.8027777777777778</v>
      </c>
      <c r="AX115" s="15" t="n">
        <v>0.8055555555555556</v>
      </c>
    </row>
    <row r="116">
      <c r="A116" s="14" t="n">
        <v>46135</v>
      </c>
      <c r="B116" s="15" t="n">
        <v>0.7888888888888889</v>
      </c>
      <c r="C116" s="15" t="n">
        <v>0.7777777777777778</v>
      </c>
      <c r="D116" s="15" t="n">
        <v>0.7875</v>
      </c>
      <c r="E116" s="15" t="n">
        <v>0.7847222222222222</v>
      </c>
      <c r="F116" s="15" t="n">
        <v>0.7833333333333333</v>
      </c>
      <c r="G116" s="15" t="n">
        <v>0.7875</v>
      </c>
      <c r="H116" s="15" t="n">
        <v>0.7847222222222222</v>
      </c>
      <c r="I116" s="15" t="n">
        <v>0.7833333333333333</v>
      </c>
      <c r="J116" s="15" t="n">
        <v>0.7819444444444444</v>
      </c>
      <c r="K116" s="15" t="n">
        <v>0.7833333333333333</v>
      </c>
      <c r="L116" s="15" t="n">
        <v>0.7854166666666667</v>
      </c>
      <c r="M116" s="15" t="n">
        <v>0.7833333333333333</v>
      </c>
      <c r="N116" s="15" t="n">
        <v>0.7819444444444444</v>
      </c>
      <c r="O116" s="15" t="n">
        <v>0.7826388888888889</v>
      </c>
      <c r="P116" s="15" t="n">
        <v>0.7666666666666667</v>
      </c>
      <c r="Q116" s="15" t="n">
        <v>0.7826388888888889</v>
      </c>
      <c r="R116" s="15" t="n">
        <v>0.7875</v>
      </c>
      <c r="S116" s="15" t="n">
        <v>0.7909722222222222</v>
      </c>
      <c r="T116" s="15" t="n">
        <v>0.7923611111111111</v>
      </c>
      <c r="U116" s="15" t="n">
        <v>0.7930555555555555</v>
      </c>
      <c r="V116" s="15" t="n">
        <v>0.7861111111111111</v>
      </c>
      <c r="W116" s="15" t="n">
        <v>0.7881944444444444</v>
      </c>
      <c r="X116" s="15" t="n">
        <v>0.7909722222222222</v>
      </c>
      <c r="Y116" s="15" t="n">
        <v>0.7861111111111111</v>
      </c>
      <c r="Z116" s="15" t="n">
        <v>0.7902777777777777</v>
      </c>
      <c r="AA116" s="15" t="n">
        <v>0.7909722222222222</v>
      </c>
      <c r="AB116" s="15" t="n">
        <v>0.7930555555555555</v>
      </c>
      <c r="AC116" s="15" t="n">
        <v>0.7930555555555555</v>
      </c>
      <c r="AD116" s="15" t="n">
        <v>0.79375</v>
      </c>
      <c r="AE116" s="15" t="n">
        <v>0.7944444444444444</v>
      </c>
      <c r="AF116" s="15" t="n">
        <v>0.7923611111111111</v>
      </c>
      <c r="AG116" s="15" t="n">
        <v>0.79375</v>
      </c>
      <c r="AH116" s="15" t="n">
        <v>0.7979166666666667</v>
      </c>
      <c r="AI116" s="15" t="n">
        <v>0.8013888888888889</v>
      </c>
      <c r="AJ116" s="15" t="n">
        <v>0.7979166666666667</v>
      </c>
      <c r="AK116" s="15" t="n">
        <v>0.8013888888888889</v>
      </c>
      <c r="AL116" s="15" t="n">
        <v>0.8041666666666667</v>
      </c>
      <c r="AM116" s="15" t="n">
        <v>0.7951388888888888</v>
      </c>
      <c r="AN116" s="15" t="n">
        <v>0.7972222222222223</v>
      </c>
      <c r="AO116" s="15" t="n">
        <v>0.8</v>
      </c>
      <c r="AP116" s="15" t="n">
        <v>0.7972222222222223</v>
      </c>
      <c r="AQ116" s="15" t="n">
        <v>0.80625</v>
      </c>
      <c r="AR116" s="15" t="n">
        <v>0.80625</v>
      </c>
      <c r="AS116" s="15" t="n">
        <v>0.8069444444444445</v>
      </c>
      <c r="AT116" s="15" t="n">
        <v>0.8041666666666667</v>
      </c>
      <c r="AU116" s="15" t="n">
        <v>0.8027777777777778</v>
      </c>
      <c r="AV116" s="15" t="n">
        <v>0.8013888888888889</v>
      </c>
      <c r="AW116" s="15" t="n">
        <v>0.8034722222222223</v>
      </c>
      <c r="AX116" s="15" t="n">
        <v>0.80625</v>
      </c>
    </row>
    <row r="117">
      <c r="A117" s="14" t="n">
        <v>46136</v>
      </c>
      <c r="B117" s="15" t="n">
        <v>0.7895833333333333</v>
      </c>
      <c r="C117" s="15" t="n">
        <v>0.7784722222222222</v>
      </c>
      <c r="D117" s="15" t="n">
        <v>0.7881944444444444</v>
      </c>
      <c r="E117" s="15" t="n">
        <v>0.7854166666666667</v>
      </c>
      <c r="F117" s="15" t="n">
        <v>0.7840277777777778</v>
      </c>
      <c r="G117" s="15" t="n">
        <v>0.7881944444444444</v>
      </c>
      <c r="H117" s="15" t="n">
        <v>0.7854166666666667</v>
      </c>
      <c r="I117" s="15" t="n">
        <v>0.7840277777777778</v>
      </c>
      <c r="J117" s="15" t="n">
        <v>0.7826388888888889</v>
      </c>
      <c r="K117" s="15" t="n">
        <v>0.7840277777777778</v>
      </c>
      <c r="L117" s="15" t="n">
        <v>0.7861111111111111</v>
      </c>
      <c r="M117" s="15" t="n">
        <v>0.7840277777777778</v>
      </c>
      <c r="N117" s="15" t="n">
        <v>0.7826388888888889</v>
      </c>
      <c r="O117" s="15" t="n">
        <v>0.7833333333333333</v>
      </c>
      <c r="P117" s="15" t="n">
        <v>0.7666666666666667</v>
      </c>
      <c r="Q117" s="15" t="n">
        <v>0.7833333333333333</v>
      </c>
      <c r="R117" s="15" t="n">
        <v>0.7881944444444444</v>
      </c>
      <c r="S117" s="15" t="n">
        <v>0.7916666666666666</v>
      </c>
      <c r="T117" s="15" t="n">
        <v>0.7930555555555555</v>
      </c>
      <c r="U117" s="15" t="n">
        <v>0.79375</v>
      </c>
      <c r="V117" s="15" t="n">
        <v>0.7868055555555555</v>
      </c>
      <c r="W117" s="15" t="n">
        <v>0.7888888888888889</v>
      </c>
      <c r="X117" s="15" t="n">
        <v>0.7916666666666666</v>
      </c>
      <c r="Y117" s="15" t="n">
        <v>0.7861111111111111</v>
      </c>
      <c r="Z117" s="15" t="n">
        <v>0.7909722222222222</v>
      </c>
      <c r="AA117" s="15" t="n">
        <v>0.7909722222222222</v>
      </c>
      <c r="AB117" s="15" t="n">
        <v>0.79375</v>
      </c>
      <c r="AC117" s="15" t="n">
        <v>0.79375</v>
      </c>
      <c r="AD117" s="15" t="n">
        <v>0.79375</v>
      </c>
      <c r="AE117" s="15" t="n">
        <v>0.7951388888888888</v>
      </c>
      <c r="AF117" s="15" t="n">
        <v>0.7930555555555555</v>
      </c>
      <c r="AG117" s="15" t="n">
        <v>0.7944444444444444</v>
      </c>
      <c r="AH117" s="15" t="n">
        <v>0.7986111111111112</v>
      </c>
      <c r="AI117" s="15" t="n">
        <v>0.8020833333333334</v>
      </c>
      <c r="AJ117" s="15" t="n">
        <v>0.7986111111111112</v>
      </c>
      <c r="AK117" s="15" t="n">
        <v>0.8020833333333334</v>
      </c>
      <c r="AL117" s="15" t="n">
        <v>0.8048611111111111</v>
      </c>
      <c r="AM117" s="15" t="n">
        <v>0.7958333333333333</v>
      </c>
      <c r="AN117" s="15" t="n">
        <v>0.7979166666666667</v>
      </c>
      <c r="AO117" s="15" t="n">
        <v>0.8006944444444445</v>
      </c>
      <c r="AP117" s="15" t="n">
        <v>0.7979166666666667</v>
      </c>
      <c r="AQ117" s="15" t="n">
        <v>0.8069444444444445</v>
      </c>
      <c r="AR117" s="15" t="n">
        <v>0.8069444444444445</v>
      </c>
      <c r="AS117" s="15" t="n">
        <v>0.8076388888888889</v>
      </c>
      <c r="AT117" s="15" t="n">
        <v>0.8048611111111111</v>
      </c>
      <c r="AU117" s="15" t="n">
        <v>0.8027777777777778</v>
      </c>
      <c r="AV117" s="15" t="n">
        <v>0.8020833333333334</v>
      </c>
      <c r="AW117" s="15" t="n">
        <v>0.8041666666666667</v>
      </c>
      <c r="AX117" s="15" t="n">
        <v>0.80625</v>
      </c>
    </row>
    <row r="118">
      <c r="A118" s="14" t="n">
        <v>46137</v>
      </c>
      <c r="B118" s="15" t="n">
        <v>0.7909722222222222</v>
      </c>
      <c r="C118" s="15" t="n">
        <v>0.7791666666666667</v>
      </c>
      <c r="D118" s="15" t="n">
        <v>0.7888888888888889</v>
      </c>
      <c r="E118" s="15" t="n">
        <v>0.7861111111111111</v>
      </c>
      <c r="F118" s="15" t="n">
        <v>0.7847222222222222</v>
      </c>
      <c r="G118" s="15" t="n">
        <v>0.7888888888888889</v>
      </c>
      <c r="H118" s="15" t="n">
        <v>0.7861111111111111</v>
      </c>
      <c r="I118" s="15" t="n">
        <v>0.7847222222222222</v>
      </c>
      <c r="J118" s="15" t="n">
        <v>0.7833333333333333</v>
      </c>
      <c r="K118" s="15" t="n">
        <v>0.7847222222222222</v>
      </c>
      <c r="L118" s="15" t="n">
        <v>0.7868055555555555</v>
      </c>
      <c r="M118" s="15" t="n">
        <v>0.7847222222222222</v>
      </c>
      <c r="N118" s="15" t="n">
        <v>0.7833333333333333</v>
      </c>
      <c r="O118" s="15" t="n">
        <v>0.7840277777777778</v>
      </c>
      <c r="P118" s="15" t="n">
        <v>0.7673611111111112</v>
      </c>
      <c r="Q118" s="15" t="n">
        <v>0.7840277777777778</v>
      </c>
      <c r="R118" s="15" t="n">
        <v>0.7888888888888889</v>
      </c>
      <c r="S118" s="15" t="n">
        <v>0.7923611111111111</v>
      </c>
      <c r="T118" s="15" t="n">
        <v>0.79375</v>
      </c>
      <c r="U118" s="15" t="n">
        <v>0.7944444444444444</v>
      </c>
      <c r="V118" s="15" t="n">
        <v>0.7875</v>
      </c>
      <c r="W118" s="15" t="n">
        <v>0.7895833333333333</v>
      </c>
      <c r="X118" s="15" t="n">
        <v>0.7923611111111111</v>
      </c>
      <c r="Y118" s="15" t="n">
        <v>0.7868055555555555</v>
      </c>
      <c r="Z118" s="15" t="n">
        <v>0.7916666666666666</v>
      </c>
      <c r="AA118" s="15" t="n">
        <v>0.7916666666666666</v>
      </c>
      <c r="AB118" s="15" t="n">
        <v>0.79375</v>
      </c>
      <c r="AC118" s="15" t="n">
        <v>0.7944444444444444</v>
      </c>
      <c r="AD118" s="15" t="n">
        <v>0.7944444444444444</v>
      </c>
      <c r="AE118" s="15" t="n">
        <v>0.7958333333333333</v>
      </c>
      <c r="AF118" s="15" t="n">
        <v>0.79375</v>
      </c>
      <c r="AG118" s="15" t="n">
        <v>0.7951388888888888</v>
      </c>
      <c r="AH118" s="15" t="n">
        <v>0.7993055555555556</v>
      </c>
      <c r="AI118" s="15" t="n">
        <v>0.8027777777777778</v>
      </c>
      <c r="AJ118" s="15" t="n">
        <v>0.7993055555555556</v>
      </c>
      <c r="AK118" s="15" t="n">
        <v>0.8027777777777778</v>
      </c>
      <c r="AL118" s="15" t="n">
        <v>0.8055555555555556</v>
      </c>
      <c r="AM118" s="15" t="n">
        <v>0.7965277777777777</v>
      </c>
      <c r="AN118" s="15" t="n">
        <v>0.7979166666666667</v>
      </c>
      <c r="AO118" s="15" t="n">
        <v>0.8013888888888889</v>
      </c>
      <c r="AP118" s="15" t="n">
        <v>0.7986111111111112</v>
      </c>
      <c r="AQ118" s="15" t="n">
        <v>0.8076388888888889</v>
      </c>
      <c r="AR118" s="15" t="n">
        <v>0.8076388888888889</v>
      </c>
      <c r="AS118" s="15" t="n">
        <v>0.8076388888888889</v>
      </c>
      <c r="AT118" s="15" t="n">
        <v>0.8055555555555556</v>
      </c>
      <c r="AU118" s="15" t="n">
        <v>0.8034722222222223</v>
      </c>
      <c r="AV118" s="15" t="n">
        <v>0.8027777777777778</v>
      </c>
      <c r="AW118" s="15" t="n">
        <v>0.8048611111111111</v>
      </c>
      <c r="AX118" s="15" t="n">
        <v>0.8069444444444445</v>
      </c>
    </row>
    <row r="119">
      <c r="A119" s="14" t="n">
        <v>46138</v>
      </c>
      <c r="B119" s="15" t="n">
        <v>0.7916666666666666</v>
      </c>
      <c r="C119" s="15" t="n">
        <v>0.7805555555555556</v>
      </c>
      <c r="D119" s="15" t="n">
        <v>0.7895833333333333</v>
      </c>
      <c r="E119" s="15" t="n">
        <v>0.7868055555555555</v>
      </c>
      <c r="F119" s="15" t="n">
        <v>0.7854166666666667</v>
      </c>
      <c r="G119" s="15" t="n">
        <v>0.7895833333333333</v>
      </c>
      <c r="H119" s="15" t="n">
        <v>0.7868055555555555</v>
      </c>
      <c r="I119" s="15" t="n">
        <v>0.7854166666666667</v>
      </c>
      <c r="J119" s="15" t="n">
        <v>0.7833333333333333</v>
      </c>
      <c r="K119" s="15" t="n">
        <v>0.7854166666666667</v>
      </c>
      <c r="L119" s="15" t="n">
        <v>0.7875</v>
      </c>
      <c r="M119" s="15" t="n">
        <v>0.7854166666666667</v>
      </c>
      <c r="N119" s="15" t="n">
        <v>0.7833333333333333</v>
      </c>
      <c r="O119" s="15" t="n">
        <v>0.7847222222222222</v>
      </c>
      <c r="P119" s="15" t="n">
        <v>0.7680555555555556</v>
      </c>
      <c r="Q119" s="15" t="n">
        <v>0.7847222222222222</v>
      </c>
      <c r="R119" s="15" t="n">
        <v>0.7895833333333333</v>
      </c>
      <c r="S119" s="15" t="n">
        <v>0.7930555555555555</v>
      </c>
      <c r="T119" s="15" t="n">
        <v>0.7944444444444444</v>
      </c>
      <c r="U119" s="15" t="n">
        <v>0.7951388888888888</v>
      </c>
      <c r="V119" s="15" t="n">
        <v>0.7881944444444444</v>
      </c>
      <c r="W119" s="15" t="n">
        <v>0.7902777777777777</v>
      </c>
      <c r="X119" s="15" t="n">
        <v>0.7923611111111111</v>
      </c>
      <c r="Y119" s="15" t="n">
        <v>0.7875</v>
      </c>
      <c r="Z119" s="15" t="n">
        <v>0.7916666666666666</v>
      </c>
      <c r="AA119" s="15" t="n">
        <v>0.7923611111111111</v>
      </c>
      <c r="AB119" s="15" t="n">
        <v>0.7944444444444444</v>
      </c>
      <c r="AC119" s="15" t="n">
        <v>0.7951388888888888</v>
      </c>
      <c r="AD119" s="15" t="n">
        <v>0.7951388888888888</v>
      </c>
      <c r="AE119" s="15" t="n">
        <v>0.7958333333333333</v>
      </c>
      <c r="AF119" s="15" t="n">
        <v>0.7944444444444444</v>
      </c>
      <c r="AG119" s="15" t="n">
        <v>0.7958333333333333</v>
      </c>
      <c r="AH119" s="15" t="n">
        <v>0.8</v>
      </c>
      <c r="AI119" s="15" t="n">
        <v>0.8027777777777778</v>
      </c>
      <c r="AJ119" s="15" t="n">
        <v>0.7993055555555556</v>
      </c>
      <c r="AK119" s="15" t="n">
        <v>0.8034722222222223</v>
      </c>
      <c r="AL119" s="15" t="n">
        <v>0.8055555555555556</v>
      </c>
      <c r="AM119" s="15" t="n">
        <v>0.7972222222222223</v>
      </c>
      <c r="AN119" s="15" t="n">
        <v>0.7986111111111112</v>
      </c>
      <c r="AO119" s="15" t="n">
        <v>0.8020833333333334</v>
      </c>
      <c r="AP119" s="15" t="n">
        <v>0.7993055555555556</v>
      </c>
      <c r="AQ119" s="15" t="n">
        <v>0.8083333333333333</v>
      </c>
      <c r="AR119" s="15" t="n">
        <v>0.8076388888888889</v>
      </c>
      <c r="AS119" s="15" t="n">
        <v>0.8083333333333333</v>
      </c>
      <c r="AT119" s="15" t="n">
        <v>0.80625</v>
      </c>
      <c r="AU119" s="15" t="n">
        <v>0.8041666666666667</v>
      </c>
      <c r="AV119" s="15" t="n">
        <v>0.8027777777777778</v>
      </c>
      <c r="AW119" s="15" t="n">
        <v>0.8048611111111111</v>
      </c>
      <c r="AX119" s="15" t="n">
        <v>0.8069444444444445</v>
      </c>
    </row>
    <row r="120">
      <c r="A120" s="14" t="n">
        <v>46139</v>
      </c>
      <c r="B120" s="15" t="n">
        <v>0.7923611111111111</v>
      </c>
      <c r="C120" s="15" t="n">
        <v>0.78125</v>
      </c>
      <c r="D120" s="15" t="n">
        <v>0.7902777777777777</v>
      </c>
      <c r="E120" s="15" t="n">
        <v>0.7875</v>
      </c>
      <c r="F120" s="15" t="n">
        <v>0.7861111111111111</v>
      </c>
      <c r="G120" s="15" t="n">
        <v>0.7902777777777777</v>
      </c>
      <c r="H120" s="15" t="n">
        <v>0.7875</v>
      </c>
      <c r="I120" s="15" t="n">
        <v>0.7861111111111111</v>
      </c>
      <c r="J120" s="15" t="n">
        <v>0.7840277777777778</v>
      </c>
      <c r="K120" s="15" t="n">
        <v>0.7861111111111111</v>
      </c>
      <c r="L120" s="15" t="n">
        <v>0.7881944444444444</v>
      </c>
      <c r="M120" s="15" t="n">
        <v>0.7861111111111111</v>
      </c>
      <c r="N120" s="15" t="n">
        <v>0.7840277777777778</v>
      </c>
      <c r="O120" s="15" t="n">
        <v>0.7854166666666667</v>
      </c>
      <c r="P120" s="15" t="n">
        <v>0.7680555555555556</v>
      </c>
      <c r="Q120" s="15" t="n">
        <v>0.7854166666666667</v>
      </c>
      <c r="R120" s="15" t="n">
        <v>0.7902777777777777</v>
      </c>
      <c r="S120" s="15" t="n">
        <v>0.79375</v>
      </c>
      <c r="T120" s="15" t="n">
        <v>0.7951388888888888</v>
      </c>
      <c r="U120" s="15" t="n">
        <v>0.7958333333333333</v>
      </c>
      <c r="V120" s="15" t="n">
        <v>0.7888888888888889</v>
      </c>
      <c r="W120" s="15" t="n">
        <v>0.7909722222222222</v>
      </c>
      <c r="X120" s="15" t="n">
        <v>0.7930555555555555</v>
      </c>
      <c r="Y120" s="15" t="n">
        <v>0.7881944444444444</v>
      </c>
      <c r="Z120" s="15" t="n">
        <v>0.7923611111111111</v>
      </c>
      <c r="AA120" s="15" t="n">
        <v>0.7930555555555555</v>
      </c>
      <c r="AB120" s="15" t="n">
        <v>0.7951388888888888</v>
      </c>
      <c r="AC120" s="15" t="n">
        <v>0.7958333333333333</v>
      </c>
      <c r="AD120" s="15" t="n">
        <v>0.7958333333333333</v>
      </c>
      <c r="AE120" s="15" t="n">
        <v>0.7965277777777777</v>
      </c>
      <c r="AF120" s="15" t="n">
        <v>0.7951388888888888</v>
      </c>
      <c r="AG120" s="15" t="n">
        <v>0.7958333333333333</v>
      </c>
      <c r="AH120" s="15" t="n">
        <v>0.8006944444444445</v>
      </c>
      <c r="AI120" s="15" t="n">
        <v>0.8034722222222223</v>
      </c>
      <c r="AJ120" s="15" t="n">
        <v>0.8</v>
      </c>
      <c r="AK120" s="15" t="n">
        <v>0.8041666666666667</v>
      </c>
      <c r="AL120" s="15" t="n">
        <v>0.80625</v>
      </c>
      <c r="AM120" s="15" t="n">
        <v>0.7979166666666667</v>
      </c>
      <c r="AN120" s="15" t="n">
        <v>0.7993055555555556</v>
      </c>
      <c r="AO120" s="15" t="n">
        <v>0.8020833333333334</v>
      </c>
      <c r="AP120" s="15" t="n">
        <v>0.8</v>
      </c>
      <c r="AQ120" s="15" t="n">
        <v>0.8083333333333333</v>
      </c>
      <c r="AR120" s="15" t="n">
        <v>0.8083333333333333</v>
      </c>
      <c r="AS120" s="15" t="n">
        <v>0.8090277777777778</v>
      </c>
      <c r="AT120" s="15" t="n">
        <v>0.8069444444444445</v>
      </c>
      <c r="AU120" s="15" t="n">
        <v>0.8048611111111111</v>
      </c>
      <c r="AV120" s="15" t="n">
        <v>0.8034722222222223</v>
      </c>
      <c r="AW120" s="15" t="n">
        <v>0.8055555555555556</v>
      </c>
      <c r="AX120" s="15" t="n">
        <v>0.8076388888888889</v>
      </c>
    </row>
    <row r="121">
      <c r="A121" s="14" t="n">
        <v>46140</v>
      </c>
      <c r="B121" s="15" t="n">
        <v>0.79375</v>
      </c>
      <c r="C121" s="15" t="n">
        <v>0.7819444444444444</v>
      </c>
      <c r="D121" s="15" t="n">
        <v>0.7909722222222222</v>
      </c>
      <c r="E121" s="15" t="n">
        <v>0.7881944444444444</v>
      </c>
      <c r="F121" s="15" t="n">
        <v>0.7868055555555555</v>
      </c>
      <c r="G121" s="15" t="n">
        <v>0.7909722222222222</v>
      </c>
      <c r="H121" s="15" t="n">
        <v>0.7881944444444444</v>
      </c>
      <c r="I121" s="15" t="n">
        <v>0.7868055555555555</v>
      </c>
      <c r="J121" s="15" t="n">
        <v>0.7847222222222222</v>
      </c>
      <c r="K121" s="15" t="n">
        <v>0.7868055555555555</v>
      </c>
      <c r="L121" s="15" t="n">
        <v>0.7888888888888889</v>
      </c>
      <c r="M121" s="15" t="n">
        <v>0.7868055555555555</v>
      </c>
      <c r="N121" s="15" t="n">
        <v>0.7847222222222222</v>
      </c>
      <c r="O121" s="15" t="n">
        <v>0.7861111111111111</v>
      </c>
      <c r="P121" s="15" t="n">
        <v>0.76875</v>
      </c>
      <c r="Q121" s="15" t="n">
        <v>0.7861111111111111</v>
      </c>
      <c r="R121" s="15" t="n">
        <v>0.7909722222222222</v>
      </c>
      <c r="S121" s="15" t="n">
        <v>0.7944444444444444</v>
      </c>
      <c r="T121" s="15" t="n">
        <v>0.7958333333333333</v>
      </c>
      <c r="U121" s="15" t="n">
        <v>0.7965277777777777</v>
      </c>
      <c r="V121" s="15" t="n">
        <v>0.7895833333333333</v>
      </c>
      <c r="W121" s="15" t="n">
        <v>0.7916666666666666</v>
      </c>
      <c r="X121" s="15" t="n">
        <v>0.79375</v>
      </c>
      <c r="Y121" s="15" t="n">
        <v>0.7888888888888889</v>
      </c>
      <c r="Z121" s="15" t="n">
        <v>0.7930555555555555</v>
      </c>
      <c r="AA121" s="15" t="n">
        <v>0.79375</v>
      </c>
      <c r="AB121" s="15" t="n">
        <v>0.7958333333333333</v>
      </c>
      <c r="AC121" s="15" t="n">
        <v>0.7965277777777777</v>
      </c>
      <c r="AD121" s="15" t="n">
        <v>0.7965277777777777</v>
      </c>
      <c r="AE121" s="15" t="n">
        <v>0.7972222222222223</v>
      </c>
      <c r="AF121" s="15" t="n">
        <v>0.7958333333333333</v>
      </c>
      <c r="AG121" s="15" t="n">
        <v>0.7965277777777777</v>
      </c>
      <c r="AH121" s="15" t="n">
        <v>0.8013888888888889</v>
      </c>
      <c r="AI121" s="15" t="n">
        <v>0.8041666666666667</v>
      </c>
      <c r="AJ121" s="15" t="n">
        <v>0.8006944444444445</v>
      </c>
      <c r="AK121" s="15" t="n">
        <v>0.8048611111111111</v>
      </c>
      <c r="AL121" s="15" t="n">
        <v>0.8069444444444445</v>
      </c>
      <c r="AM121" s="15" t="n">
        <v>0.7979166666666667</v>
      </c>
      <c r="AN121" s="15" t="n">
        <v>0.8</v>
      </c>
      <c r="AO121" s="15" t="n">
        <v>0.8027777777777778</v>
      </c>
      <c r="AP121" s="15" t="n">
        <v>0.8006944444444445</v>
      </c>
      <c r="AQ121" s="15" t="n">
        <v>0.8090277777777778</v>
      </c>
      <c r="AR121" s="15" t="n">
        <v>0.8090277777777778</v>
      </c>
      <c r="AS121" s="15" t="n">
        <v>0.8097222222222222</v>
      </c>
      <c r="AT121" s="15" t="n">
        <v>0.8069444444444445</v>
      </c>
      <c r="AU121" s="15" t="n">
        <v>0.8055555555555556</v>
      </c>
      <c r="AV121" s="15" t="n">
        <v>0.8041666666666667</v>
      </c>
      <c r="AW121" s="15" t="n">
        <v>0.80625</v>
      </c>
      <c r="AX121" s="15" t="n">
        <v>0.8083333333333333</v>
      </c>
    </row>
    <row r="122">
      <c r="A122" s="14" t="n">
        <v>46141</v>
      </c>
      <c r="B122" s="15" t="n">
        <v>0.7944444444444444</v>
      </c>
      <c r="C122" s="15" t="n">
        <v>0.7833333333333333</v>
      </c>
      <c r="D122" s="15" t="n">
        <v>0.7916666666666666</v>
      </c>
      <c r="E122" s="15" t="n">
        <v>0.7888888888888889</v>
      </c>
      <c r="F122" s="15" t="n">
        <v>0.7875</v>
      </c>
      <c r="G122" s="15" t="n">
        <v>0.7916666666666666</v>
      </c>
      <c r="H122" s="15" t="n">
        <v>0.7888888888888889</v>
      </c>
      <c r="I122" s="15" t="n">
        <v>0.7875</v>
      </c>
      <c r="J122" s="15" t="n">
        <v>0.7854166666666667</v>
      </c>
      <c r="K122" s="15" t="n">
        <v>0.7875</v>
      </c>
      <c r="L122" s="15" t="n">
        <v>0.7895833333333333</v>
      </c>
      <c r="M122" s="15" t="n">
        <v>0.7875</v>
      </c>
      <c r="N122" s="15" t="n">
        <v>0.7854166666666667</v>
      </c>
      <c r="O122" s="15" t="n">
        <v>0.7868055555555555</v>
      </c>
      <c r="P122" s="15" t="n">
        <v>0.76875</v>
      </c>
      <c r="Q122" s="15" t="n">
        <v>0.7868055555555555</v>
      </c>
      <c r="R122" s="15" t="n">
        <v>0.7916666666666666</v>
      </c>
      <c r="S122" s="15" t="n">
        <v>0.7951388888888888</v>
      </c>
      <c r="T122" s="15" t="n">
        <v>0.7965277777777777</v>
      </c>
      <c r="U122" s="15" t="n">
        <v>0.7972222222222223</v>
      </c>
      <c r="V122" s="15" t="n">
        <v>0.7895833333333333</v>
      </c>
      <c r="W122" s="15" t="n">
        <v>0.7923611111111111</v>
      </c>
      <c r="X122" s="15" t="n">
        <v>0.7944444444444444</v>
      </c>
      <c r="Y122" s="15" t="n">
        <v>0.7895833333333333</v>
      </c>
      <c r="Z122" s="15" t="n">
        <v>0.79375</v>
      </c>
      <c r="AA122" s="15" t="n">
        <v>0.7944444444444444</v>
      </c>
      <c r="AB122" s="15" t="n">
        <v>0.7965277777777777</v>
      </c>
      <c r="AC122" s="15" t="n">
        <v>0.7965277777777777</v>
      </c>
      <c r="AD122" s="15" t="n">
        <v>0.7972222222222223</v>
      </c>
      <c r="AE122" s="15" t="n">
        <v>0.7979166666666667</v>
      </c>
      <c r="AF122" s="15" t="n">
        <v>0.7958333333333333</v>
      </c>
      <c r="AG122" s="15" t="n">
        <v>0.7972222222222223</v>
      </c>
      <c r="AH122" s="15" t="n">
        <v>0.8013888888888889</v>
      </c>
      <c r="AI122" s="15" t="n">
        <v>0.8048611111111111</v>
      </c>
      <c r="AJ122" s="15" t="n">
        <v>0.8013888888888889</v>
      </c>
      <c r="AK122" s="15" t="n">
        <v>0.8048611111111111</v>
      </c>
      <c r="AL122" s="15" t="n">
        <v>0.8076388888888889</v>
      </c>
      <c r="AM122" s="15" t="n">
        <v>0.7986111111111112</v>
      </c>
      <c r="AN122" s="15" t="n">
        <v>0.8006944444444445</v>
      </c>
      <c r="AO122" s="15" t="n">
        <v>0.8034722222222223</v>
      </c>
      <c r="AP122" s="15" t="n">
        <v>0.8006944444444445</v>
      </c>
      <c r="AQ122" s="15" t="n">
        <v>0.8097222222222222</v>
      </c>
      <c r="AR122" s="15" t="n">
        <v>0.8097222222222222</v>
      </c>
      <c r="AS122" s="15" t="n">
        <v>0.8104166666666667</v>
      </c>
      <c r="AT122" s="15" t="n">
        <v>0.8076388888888889</v>
      </c>
      <c r="AU122" s="15" t="n">
        <v>0.8055555555555556</v>
      </c>
      <c r="AV122" s="15" t="n">
        <v>0.8048611111111111</v>
      </c>
      <c r="AW122" s="15" t="n">
        <v>0.8069444444444445</v>
      </c>
      <c r="AX122" s="15" t="n">
        <v>0.8083333333333333</v>
      </c>
    </row>
    <row r="123">
      <c r="A123" s="14" t="n">
        <v>46142</v>
      </c>
      <c r="B123" s="15" t="n">
        <v>0.7951388888888888</v>
      </c>
      <c r="C123" s="15" t="n">
        <v>0.7840277777777778</v>
      </c>
      <c r="D123" s="15" t="n">
        <v>0.7930555555555555</v>
      </c>
      <c r="E123" s="15" t="n">
        <v>0.7895833333333333</v>
      </c>
      <c r="F123" s="15" t="n">
        <v>0.7881944444444444</v>
      </c>
      <c r="G123" s="15" t="n">
        <v>0.7923611111111111</v>
      </c>
      <c r="H123" s="15" t="n">
        <v>0.7895833333333333</v>
      </c>
      <c r="I123" s="15" t="n">
        <v>0.7881944444444444</v>
      </c>
      <c r="J123" s="15" t="n">
        <v>0.7861111111111111</v>
      </c>
      <c r="K123" s="15" t="n">
        <v>0.7881944444444444</v>
      </c>
      <c r="L123" s="15" t="n">
        <v>0.7902777777777777</v>
      </c>
      <c r="M123" s="15" t="n">
        <v>0.7875</v>
      </c>
      <c r="N123" s="15" t="n">
        <v>0.7861111111111111</v>
      </c>
      <c r="O123" s="15" t="n">
        <v>0.7875</v>
      </c>
      <c r="P123" s="15" t="n">
        <v>0.7694444444444445</v>
      </c>
      <c r="Q123" s="15" t="n">
        <v>0.7875</v>
      </c>
      <c r="R123" s="15" t="n">
        <v>0.7923611111111111</v>
      </c>
      <c r="S123" s="15" t="n">
        <v>0.7958333333333333</v>
      </c>
      <c r="T123" s="15" t="n">
        <v>0.7972222222222223</v>
      </c>
      <c r="U123" s="15" t="n">
        <v>0.7979166666666667</v>
      </c>
      <c r="V123" s="15" t="n">
        <v>0.7902777777777777</v>
      </c>
      <c r="W123" s="15" t="n">
        <v>0.7930555555555555</v>
      </c>
      <c r="X123" s="15" t="n">
        <v>0.7951388888888888</v>
      </c>
      <c r="Y123" s="15" t="n">
        <v>0.7902777777777777</v>
      </c>
      <c r="Z123" s="15" t="n">
        <v>0.7944444444444444</v>
      </c>
      <c r="AA123" s="15" t="n">
        <v>0.7951388888888888</v>
      </c>
      <c r="AB123" s="15" t="n">
        <v>0.7972222222222223</v>
      </c>
      <c r="AC123" s="15" t="n">
        <v>0.7972222222222223</v>
      </c>
      <c r="AD123" s="15" t="n">
        <v>0.7979166666666667</v>
      </c>
      <c r="AE123" s="15" t="n">
        <v>0.7986111111111112</v>
      </c>
      <c r="AF123" s="15" t="n">
        <v>0.7965277777777777</v>
      </c>
      <c r="AG123" s="15" t="n">
        <v>0.7979166666666667</v>
      </c>
      <c r="AH123" s="15" t="n">
        <v>0.8020833333333334</v>
      </c>
      <c r="AI123" s="15" t="n">
        <v>0.8055555555555556</v>
      </c>
      <c r="AJ123" s="15" t="n">
        <v>0.8020833333333334</v>
      </c>
      <c r="AK123" s="15" t="n">
        <v>0.8055555555555556</v>
      </c>
      <c r="AL123" s="15" t="n">
        <v>0.8083333333333333</v>
      </c>
      <c r="AM123" s="15" t="n">
        <v>0.7993055555555556</v>
      </c>
      <c r="AN123" s="15" t="n">
        <v>0.8013888888888889</v>
      </c>
      <c r="AO123" s="15" t="n">
        <v>0.8041666666666667</v>
      </c>
      <c r="AP123" s="15" t="n">
        <v>0.8013888888888889</v>
      </c>
      <c r="AQ123" s="15" t="n">
        <v>0.8104166666666667</v>
      </c>
      <c r="AR123" s="15" t="n">
        <v>0.8104166666666667</v>
      </c>
      <c r="AS123" s="15" t="n">
        <v>0.8104166666666667</v>
      </c>
      <c r="AT123" s="15" t="n">
        <v>0.8083333333333333</v>
      </c>
      <c r="AU123" s="15" t="n">
        <v>0.80625</v>
      </c>
      <c r="AV123" s="15" t="n">
        <v>0.8055555555555556</v>
      </c>
      <c r="AW123" s="15" t="n">
        <v>0.8069444444444445</v>
      </c>
      <c r="AX123" s="15" t="n">
        <v>0.8090277777777778</v>
      </c>
    </row>
    <row r="124">
      <c r="A124" s="14" t="n">
        <v>46143</v>
      </c>
      <c r="B124" s="15" t="n">
        <v>0.7958333333333333</v>
      </c>
      <c r="C124" s="15" t="n">
        <v>0.7847222222222222</v>
      </c>
      <c r="D124" s="15" t="n">
        <v>0.79375</v>
      </c>
      <c r="E124" s="15" t="n">
        <v>0.7902777777777777</v>
      </c>
      <c r="F124" s="15" t="n">
        <v>0.7888888888888889</v>
      </c>
      <c r="G124" s="15" t="n">
        <v>0.7930555555555555</v>
      </c>
      <c r="H124" s="15" t="n">
        <v>0.7902777777777777</v>
      </c>
      <c r="I124" s="15" t="n">
        <v>0.7888888888888889</v>
      </c>
      <c r="J124" s="15" t="n">
        <v>0.7868055555555555</v>
      </c>
      <c r="K124" s="15" t="n">
        <v>0.7888888888888889</v>
      </c>
      <c r="L124" s="15" t="n">
        <v>0.7909722222222222</v>
      </c>
      <c r="M124" s="15" t="n">
        <v>0.7881944444444444</v>
      </c>
      <c r="N124" s="15" t="n">
        <v>0.7868055555555555</v>
      </c>
      <c r="O124" s="15" t="n">
        <v>0.7881944444444444</v>
      </c>
      <c r="P124" s="15" t="n">
        <v>0.7701388888888889</v>
      </c>
      <c r="Q124" s="15" t="n">
        <v>0.7875</v>
      </c>
      <c r="R124" s="15" t="n">
        <v>0.7930555555555555</v>
      </c>
      <c r="S124" s="15" t="n">
        <v>0.7965277777777777</v>
      </c>
      <c r="T124" s="15" t="n">
        <v>0.7979166666666667</v>
      </c>
      <c r="U124" s="15" t="n">
        <v>0.7986111111111112</v>
      </c>
      <c r="V124" s="15" t="n">
        <v>0.7909722222222222</v>
      </c>
      <c r="W124" s="15" t="n">
        <v>0.79375</v>
      </c>
      <c r="X124" s="15" t="n">
        <v>0.7958333333333333</v>
      </c>
      <c r="Y124" s="15" t="n">
        <v>0.7909722222222222</v>
      </c>
      <c r="Z124" s="15" t="n">
        <v>0.7951388888888888</v>
      </c>
      <c r="AA124" s="15" t="n">
        <v>0.7958333333333333</v>
      </c>
      <c r="AB124" s="15" t="n">
        <v>0.7979166666666667</v>
      </c>
      <c r="AC124" s="15" t="n">
        <v>0.7979166666666667</v>
      </c>
      <c r="AD124" s="15" t="n">
        <v>0.7986111111111112</v>
      </c>
      <c r="AE124" s="15" t="n">
        <v>0.7993055555555556</v>
      </c>
      <c r="AF124" s="15" t="n">
        <v>0.7972222222222223</v>
      </c>
      <c r="AG124" s="15" t="n">
        <v>0.7986111111111112</v>
      </c>
      <c r="AH124" s="15" t="n">
        <v>0.8027777777777778</v>
      </c>
      <c r="AI124" s="15" t="n">
        <v>0.80625</v>
      </c>
      <c r="AJ124" s="15" t="n">
        <v>0.8027777777777778</v>
      </c>
      <c r="AK124" s="15" t="n">
        <v>0.80625</v>
      </c>
      <c r="AL124" s="15" t="n">
        <v>0.8090277777777778</v>
      </c>
      <c r="AM124" s="15" t="n">
        <v>0.8</v>
      </c>
      <c r="AN124" s="15" t="n">
        <v>0.8020833333333334</v>
      </c>
      <c r="AO124" s="15" t="n">
        <v>0.8048611111111111</v>
      </c>
      <c r="AP124" s="15" t="n">
        <v>0.8020833333333334</v>
      </c>
      <c r="AQ124" s="15" t="n">
        <v>0.8111111111111111</v>
      </c>
      <c r="AR124" s="15" t="n">
        <v>0.8104166666666667</v>
      </c>
      <c r="AS124" s="15" t="n">
        <v>0.8111111111111111</v>
      </c>
      <c r="AT124" s="15" t="n">
        <v>0.8090277777777778</v>
      </c>
      <c r="AU124" s="15" t="n">
        <v>0.8069444444444445</v>
      </c>
      <c r="AV124" s="15" t="n">
        <v>0.8055555555555556</v>
      </c>
      <c r="AW124" s="15" t="n">
        <v>0.8076388888888889</v>
      </c>
      <c r="AX124" s="15" t="n">
        <v>0.8090277777777778</v>
      </c>
    </row>
    <row r="125">
      <c r="A125" s="14" t="n">
        <v>46144</v>
      </c>
      <c r="B125" s="15" t="n">
        <v>0.7972222222222223</v>
      </c>
      <c r="C125" s="15" t="n">
        <v>0.7854166666666667</v>
      </c>
      <c r="D125" s="15" t="n">
        <v>0.7944444444444444</v>
      </c>
      <c r="E125" s="15" t="n">
        <v>0.7909722222222222</v>
      </c>
      <c r="F125" s="15" t="n">
        <v>0.7895833333333333</v>
      </c>
      <c r="G125" s="15" t="n">
        <v>0.79375</v>
      </c>
      <c r="H125" s="15" t="n">
        <v>0.7909722222222222</v>
      </c>
      <c r="I125" s="15" t="n">
        <v>0.7895833333333333</v>
      </c>
      <c r="J125" s="15" t="n">
        <v>0.7875</v>
      </c>
      <c r="K125" s="15" t="n">
        <v>0.7895833333333333</v>
      </c>
      <c r="L125" s="15" t="n">
        <v>0.7916666666666666</v>
      </c>
      <c r="M125" s="15" t="n">
        <v>0.7888888888888889</v>
      </c>
      <c r="N125" s="15" t="n">
        <v>0.7875</v>
      </c>
      <c r="O125" s="15" t="n">
        <v>0.7881944444444444</v>
      </c>
      <c r="P125" s="15" t="n">
        <v>0.7701388888888889</v>
      </c>
      <c r="Q125" s="15" t="n">
        <v>0.7881944444444444</v>
      </c>
      <c r="R125" s="15" t="n">
        <v>0.79375</v>
      </c>
      <c r="S125" s="15" t="n">
        <v>0.7972222222222223</v>
      </c>
      <c r="T125" s="15" t="n">
        <v>0.7986111111111112</v>
      </c>
      <c r="U125" s="15" t="n">
        <v>0.7986111111111112</v>
      </c>
      <c r="V125" s="15" t="n">
        <v>0.7916666666666666</v>
      </c>
      <c r="W125" s="15" t="n">
        <v>0.7944444444444444</v>
      </c>
      <c r="X125" s="15" t="n">
        <v>0.7965277777777777</v>
      </c>
      <c r="Y125" s="15" t="n">
        <v>0.7909722222222222</v>
      </c>
      <c r="Z125" s="15" t="n">
        <v>0.7958333333333333</v>
      </c>
      <c r="AA125" s="15" t="n">
        <v>0.7958333333333333</v>
      </c>
      <c r="AB125" s="15" t="n">
        <v>0.7986111111111112</v>
      </c>
      <c r="AC125" s="15" t="n">
        <v>0.7986111111111112</v>
      </c>
      <c r="AD125" s="15" t="n">
        <v>0.7986111111111112</v>
      </c>
      <c r="AE125" s="15" t="n">
        <v>0.8</v>
      </c>
      <c r="AF125" s="15" t="n">
        <v>0.7979166666666667</v>
      </c>
      <c r="AG125" s="15" t="n">
        <v>0.7993055555555556</v>
      </c>
      <c r="AH125" s="15" t="n">
        <v>0.8034722222222223</v>
      </c>
      <c r="AI125" s="15" t="n">
        <v>0.8069444444444445</v>
      </c>
      <c r="AJ125" s="15" t="n">
        <v>0.8034722222222223</v>
      </c>
      <c r="AK125" s="15" t="n">
        <v>0.8069444444444445</v>
      </c>
      <c r="AL125" s="15" t="n">
        <v>0.8090277777777778</v>
      </c>
      <c r="AM125" s="15" t="n">
        <v>0.8006944444444445</v>
      </c>
      <c r="AN125" s="15" t="n">
        <v>0.8020833333333334</v>
      </c>
      <c r="AO125" s="15" t="n">
        <v>0.8055555555555556</v>
      </c>
      <c r="AP125" s="15" t="n">
        <v>0.8027777777777778</v>
      </c>
      <c r="AQ125" s="15" t="n">
        <v>0.8111111111111111</v>
      </c>
      <c r="AR125" s="15" t="n">
        <v>0.8111111111111111</v>
      </c>
      <c r="AS125" s="15" t="n">
        <v>0.8118055555555556</v>
      </c>
      <c r="AT125" s="15" t="n">
        <v>0.8097222222222222</v>
      </c>
      <c r="AU125" s="15" t="n">
        <v>0.8076388888888889</v>
      </c>
      <c r="AV125" s="15" t="n">
        <v>0.80625</v>
      </c>
      <c r="AW125" s="15" t="n">
        <v>0.8083333333333333</v>
      </c>
      <c r="AX125" s="15" t="n">
        <v>0.8097222222222222</v>
      </c>
    </row>
    <row r="126">
      <c r="A126" s="14" t="n">
        <v>46145</v>
      </c>
      <c r="B126" s="15" t="n">
        <v>0.7979166666666667</v>
      </c>
      <c r="C126" s="15" t="n">
        <v>0.7868055555555555</v>
      </c>
      <c r="D126" s="15" t="n">
        <v>0.7951388888888888</v>
      </c>
      <c r="E126" s="15" t="n">
        <v>0.7916666666666666</v>
      </c>
      <c r="F126" s="15" t="n">
        <v>0.7902777777777777</v>
      </c>
      <c r="G126" s="15" t="n">
        <v>0.7951388888888888</v>
      </c>
      <c r="H126" s="15" t="n">
        <v>0.7916666666666666</v>
      </c>
      <c r="I126" s="15" t="n">
        <v>0.7902777777777777</v>
      </c>
      <c r="J126" s="15" t="n">
        <v>0.7881944444444444</v>
      </c>
      <c r="K126" s="15" t="n">
        <v>0.7902777777777777</v>
      </c>
      <c r="L126" s="15" t="n">
        <v>0.7923611111111111</v>
      </c>
      <c r="M126" s="15" t="n">
        <v>0.7895833333333333</v>
      </c>
      <c r="N126" s="15" t="n">
        <v>0.7881944444444444</v>
      </c>
      <c r="O126" s="15" t="n">
        <v>0.7888888888888889</v>
      </c>
      <c r="P126" s="15" t="n">
        <v>0.7708333333333334</v>
      </c>
      <c r="Q126" s="15" t="n">
        <v>0.7888888888888889</v>
      </c>
      <c r="R126" s="15" t="n">
        <v>0.7944444444444444</v>
      </c>
      <c r="S126" s="15" t="n">
        <v>0.7979166666666667</v>
      </c>
      <c r="T126" s="15" t="n">
        <v>0.7993055555555556</v>
      </c>
      <c r="U126" s="15" t="n">
        <v>0.7993055555555556</v>
      </c>
      <c r="V126" s="15" t="n">
        <v>0.7923611111111111</v>
      </c>
      <c r="W126" s="15" t="n">
        <v>0.7951388888888888</v>
      </c>
      <c r="X126" s="15" t="n">
        <v>0.7972222222222223</v>
      </c>
      <c r="Y126" s="15" t="n">
        <v>0.7916666666666666</v>
      </c>
      <c r="Z126" s="15" t="n">
        <v>0.7965277777777777</v>
      </c>
      <c r="AA126" s="15" t="n">
        <v>0.7965277777777777</v>
      </c>
      <c r="AB126" s="15" t="n">
        <v>0.7986111111111112</v>
      </c>
      <c r="AC126" s="15" t="n">
        <v>0.7993055555555556</v>
      </c>
      <c r="AD126" s="15" t="n">
        <v>0.7993055555555556</v>
      </c>
      <c r="AE126" s="15" t="n">
        <v>0.8</v>
      </c>
      <c r="AF126" s="15" t="n">
        <v>0.7986111111111112</v>
      </c>
      <c r="AG126" s="15" t="n">
        <v>0.8</v>
      </c>
      <c r="AH126" s="15" t="n">
        <v>0.8041666666666667</v>
      </c>
      <c r="AI126" s="15" t="n">
        <v>0.8076388888888889</v>
      </c>
      <c r="AJ126" s="15" t="n">
        <v>0.8034722222222223</v>
      </c>
      <c r="AK126" s="15" t="n">
        <v>0.8076388888888889</v>
      </c>
      <c r="AL126" s="15" t="n">
        <v>0.8097222222222222</v>
      </c>
      <c r="AM126" s="15" t="n">
        <v>0.8013888888888889</v>
      </c>
      <c r="AN126" s="15" t="n">
        <v>0.8027777777777778</v>
      </c>
      <c r="AO126" s="15" t="n">
        <v>0.8055555555555556</v>
      </c>
      <c r="AP126" s="15" t="n">
        <v>0.8034722222222223</v>
      </c>
      <c r="AQ126" s="15" t="n">
        <v>0.8118055555555556</v>
      </c>
      <c r="AR126" s="15" t="n">
        <v>0.8118055555555556</v>
      </c>
      <c r="AS126" s="15" t="n">
        <v>0.8125</v>
      </c>
      <c r="AT126" s="15" t="n">
        <v>0.8097222222222222</v>
      </c>
      <c r="AU126" s="15" t="n">
        <v>0.8083333333333333</v>
      </c>
      <c r="AV126" s="15" t="n">
        <v>0.8069444444444445</v>
      </c>
      <c r="AW126" s="15" t="n">
        <v>0.8090277777777778</v>
      </c>
      <c r="AX126" s="15" t="n">
        <v>0.8097222222222222</v>
      </c>
    </row>
    <row r="127">
      <c r="A127" s="14" t="n">
        <v>46146</v>
      </c>
      <c r="B127" s="15" t="n">
        <v>0.7986111111111112</v>
      </c>
      <c r="C127" s="15" t="n">
        <v>0.7875</v>
      </c>
      <c r="D127" s="15" t="n">
        <v>0.7958333333333333</v>
      </c>
      <c r="E127" s="15" t="n">
        <v>0.7923611111111111</v>
      </c>
      <c r="F127" s="15" t="n">
        <v>0.7909722222222222</v>
      </c>
      <c r="G127" s="15" t="n">
        <v>0.7958333333333333</v>
      </c>
      <c r="H127" s="15" t="n">
        <v>0.7923611111111111</v>
      </c>
      <c r="I127" s="15" t="n">
        <v>0.7909722222222222</v>
      </c>
      <c r="J127" s="15" t="n">
        <v>0.7888888888888889</v>
      </c>
      <c r="K127" s="15" t="n">
        <v>0.7909722222222222</v>
      </c>
      <c r="L127" s="15" t="n">
        <v>0.7930555555555555</v>
      </c>
      <c r="M127" s="15" t="n">
        <v>0.7902777777777777</v>
      </c>
      <c r="N127" s="15" t="n">
        <v>0.7888888888888889</v>
      </c>
      <c r="O127" s="15" t="n">
        <v>0.7895833333333333</v>
      </c>
      <c r="P127" s="15" t="n">
        <v>0.7708333333333334</v>
      </c>
      <c r="Q127" s="15" t="n">
        <v>0.7895833333333333</v>
      </c>
      <c r="R127" s="15" t="n">
        <v>0.7951388888888888</v>
      </c>
      <c r="S127" s="15" t="n">
        <v>0.7986111111111112</v>
      </c>
      <c r="T127" s="15" t="n">
        <v>0.8</v>
      </c>
      <c r="U127" s="15" t="n">
        <v>0.8</v>
      </c>
      <c r="V127" s="15" t="n">
        <v>0.7930555555555555</v>
      </c>
      <c r="W127" s="15" t="n">
        <v>0.7958333333333333</v>
      </c>
      <c r="X127" s="15" t="n">
        <v>0.7979166666666667</v>
      </c>
      <c r="Y127" s="15" t="n">
        <v>0.7923611111111111</v>
      </c>
      <c r="Z127" s="15" t="n">
        <v>0.7965277777777777</v>
      </c>
      <c r="AA127" s="15" t="n">
        <v>0.7972222222222223</v>
      </c>
      <c r="AB127" s="15" t="n">
        <v>0.7993055555555556</v>
      </c>
      <c r="AC127" s="15" t="n">
        <v>0.8</v>
      </c>
      <c r="AD127" s="15" t="n">
        <v>0.8</v>
      </c>
      <c r="AE127" s="15" t="n">
        <v>0.8006944444444445</v>
      </c>
      <c r="AF127" s="15" t="n">
        <v>0.7993055555555556</v>
      </c>
      <c r="AG127" s="15" t="n">
        <v>0.8</v>
      </c>
      <c r="AH127" s="15" t="n">
        <v>0.8048611111111111</v>
      </c>
      <c r="AI127" s="15" t="n">
        <v>0.8083333333333333</v>
      </c>
      <c r="AJ127" s="15" t="n">
        <v>0.8041666666666667</v>
      </c>
      <c r="AK127" s="15" t="n">
        <v>0.8083333333333333</v>
      </c>
      <c r="AL127" s="15" t="n">
        <v>0.8104166666666667</v>
      </c>
      <c r="AM127" s="15" t="n">
        <v>0.8020833333333334</v>
      </c>
      <c r="AN127" s="15" t="n">
        <v>0.8034722222222223</v>
      </c>
      <c r="AO127" s="15" t="n">
        <v>0.80625</v>
      </c>
      <c r="AP127" s="15" t="n">
        <v>0.8041666666666667</v>
      </c>
      <c r="AQ127" s="15" t="n">
        <v>0.8125</v>
      </c>
      <c r="AR127" s="15" t="n">
        <v>0.8125</v>
      </c>
      <c r="AS127" s="15" t="n">
        <v>0.8131944444444444</v>
      </c>
      <c r="AT127" s="15" t="n">
        <v>0.8104166666666667</v>
      </c>
      <c r="AU127" s="15" t="n">
        <v>0.8090277777777778</v>
      </c>
      <c r="AV127" s="15" t="n">
        <v>0.8076388888888889</v>
      </c>
      <c r="AW127" s="15" t="n">
        <v>0.8090277777777778</v>
      </c>
      <c r="AX127" s="15" t="n">
        <v>0.8104166666666667</v>
      </c>
    </row>
    <row r="128">
      <c r="A128" s="14" t="n">
        <v>46147</v>
      </c>
      <c r="B128" s="15" t="n">
        <v>0.7993055555555556</v>
      </c>
      <c r="C128" s="15" t="n">
        <v>0.7881944444444444</v>
      </c>
      <c r="D128" s="15" t="n">
        <v>0.7965277777777777</v>
      </c>
      <c r="E128" s="15" t="n">
        <v>0.79375</v>
      </c>
      <c r="F128" s="15" t="n">
        <v>0.7916666666666666</v>
      </c>
      <c r="G128" s="15" t="n">
        <v>0.7965277777777777</v>
      </c>
      <c r="H128" s="15" t="n">
        <v>0.7930555555555555</v>
      </c>
      <c r="I128" s="15" t="n">
        <v>0.7916666666666666</v>
      </c>
      <c r="J128" s="15" t="n">
        <v>0.7895833333333333</v>
      </c>
      <c r="K128" s="15" t="n">
        <v>0.7916666666666666</v>
      </c>
      <c r="L128" s="15" t="n">
        <v>0.79375</v>
      </c>
      <c r="M128" s="15" t="n">
        <v>0.7909722222222222</v>
      </c>
      <c r="N128" s="15" t="n">
        <v>0.7895833333333333</v>
      </c>
      <c r="O128" s="15" t="n">
        <v>0.7902777777777777</v>
      </c>
      <c r="P128" s="15" t="n">
        <v>0.7715277777777778</v>
      </c>
      <c r="Q128" s="15" t="n">
        <v>0.7902777777777777</v>
      </c>
      <c r="R128" s="15" t="n">
        <v>0.7958333333333333</v>
      </c>
      <c r="S128" s="15" t="n">
        <v>0.7993055555555556</v>
      </c>
      <c r="T128" s="15" t="n">
        <v>0.8006944444444445</v>
      </c>
      <c r="U128" s="15" t="n">
        <v>0.8006944444444445</v>
      </c>
      <c r="V128" s="15" t="n">
        <v>0.79375</v>
      </c>
      <c r="W128" s="15" t="n">
        <v>0.7965277777777777</v>
      </c>
      <c r="X128" s="15" t="n">
        <v>0.7986111111111112</v>
      </c>
      <c r="Y128" s="15" t="n">
        <v>0.7930555555555555</v>
      </c>
      <c r="Z128" s="15" t="n">
        <v>0.7972222222222223</v>
      </c>
      <c r="AA128" s="15" t="n">
        <v>0.7979166666666667</v>
      </c>
      <c r="AB128" s="15" t="n">
        <v>0.8</v>
      </c>
      <c r="AC128" s="15" t="n">
        <v>0.8006944444444445</v>
      </c>
      <c r="AD128" s="15" t="n">
        <v>0.8006944444444445</v>
      </c>
      <c r="AE128" s="15" t="n">
        <v>0.8013888888888889</v>
      </c>
      <c r="AF128" s="15" t="n">
        <v>0.8</v>
      </c>
      <c r="AG128" s="15" t="n">
        <v>0.8006944444444445</v>
      </c>
      <c r="AH128" s="15" t="n">
        <v>0.8055555555555556</v>
      </c>
      <c r="AI128" s="15" t="n">
        <v>0.8090277777777778</v>
      </c>
      <c r="AJ128" s="15" t="n">
        <v>0.8048611111111111</v>
      </c>
      <c r="AK128" s="15" t="n">
        <v>0.8090277777777778</v>
      </c>
      <c r="AL128" s="15" t="n">
        <v>0.8111111111111111</v>
      </c>
      <c r="AM128" s="15" t="n">
        <v>0.8020833333333334</v>
      </c>
      <c r="AN128" s="15" t="n">
        <v>0.8041666666666667</v>
      </c>
      <c r="AO128" s="15" t="n">
        <v>0.8069444444444445</v>
      </c>
      <c r="AP128" s="15" t="n">
        <v>0.8041666666666667</v>
      </c>
      <c r="AQ128" s="15" t="n">
        <v>0.8131944444444444</v>
      </c>
      <c r="AR128" s="15" t="n">
        <v>0.8131944444444444</v>
      </c>
      <c r="AS128" s="15" t="n">
        <v>0.8131944444444444</v>
      </c>
      <c r="AT128" s="15" t="n">
        <v>0.8111111111111111</v>
      </c>
      <c r="AU128" s="15" t="n">
        <v>0.8090277777777778</v>
      </c>
      <c r="AV128" s="15" t="n">
        <v>0.8076388888888889</v>
      </c>
      <c r="AW128" s="15" t="n">
        <v>0.8097222222222222</v>
      </c>
      <c r="AX128" s="15" t="n">
        <v>0.8111111111111111</v>
      </c>
    </row>
    <row r="129">
      <c r="A129" s="14" t="n">
        <v>46148</v>
      </c>
      <c r="B129" s="15" t="n">
        <v>0.8006944444444445</v>
      </c>
      <c r="C129" s="15" t="n">
        <v>0.7888888888888889</v>
      </c>
      <c r="D129" s="15" t="n">
        <v>0.7972222222222223</v>
      </c>
      <c r="E129" s="15" t="n">
        <v>0.7944444444444444</v>
      </c>
      <c r="F129" s="15" t="n">
        <v>0.7923611111111111</v>
      </c>
      <c r="G129" s="15" t="n">
        <v>0.7972222222222223</v>
      </c>
      <c r="H129" s="15" t="n">
        <v>0.79375</v>
      </c>
      <c r="I129" s="15" t="n">
        <v>0.7923611111111111</v>
      </c>
      <c r="J129" s="15" t="n">
        <v>0.7902777777777777</v>
      </c>
      <c r="K129" s="15" t="n">
        <v>0.7923611111111111</v>
      </c>
      <c r="L129" s="15" t="n">
        <v>0.7944444444444444</v>
      </c>
      <c r="M129" s="15" t="n">
        <v>0.7916666666666666</v>
      </c>
      <c r="N129" s="15" t="n">
        <v>0.7895833333333333</v>
      </c>
      <c r="O129" s="15" t="n">
        <v>0.7909722222222222</v>
      </c>
      <c r="P129" s="15" t="n">
        <v>0.7722222222222223</v>
      </c>
      <c r="Q129" s="15" t="n">
        <v>0.7909722222222222</v>
      </c>
      <c r="R129" s="15" t="n">
        <v>0.7965277777777777</v>
      </c>
      <c r="S129" s="15" t="n">
        <v>0.8</v>
      </c>
      <c r="T129" s="15" t="n">
        <v>0.8013888888888889</v>
      </c>
      <c r="U129" s="15" t="n">
        <v>0.8013888888888889</v>
      </c>
      <c r="V129" s="15" t="n">
        <v>0.7944444444444444</v>
      </c>
      <c r="W129" s="15" t="n">
        <v>0.7972222222222223</v>
      </c>
      <c r="X129" s="15" t="n">
        <v>0.7986111111111112</v>
      </c>
      <c r="Y129" s="15" t="n">
        <v>0.79375</v>
      </c>
      <c r="Z129" s="15" t="n">
        <v>0.7979166666666667</v>
      </c>
      <c r="AA129" s="15" t="n">
        <v>0.7986111111111112</v>
      </c>
      <c r="AB129" s="15" t="n">
        <v>0.8006944444444445</v>
      </c>
      <c r="AC129" s="15" t="n">
        <v>0.8013888888888889</v>
      </c>
      <c r="AD129" s="15" t="n">
        <v>0.8013888888888889</v>
      </c>
      <c r="AE129" s="15" t="n">
        <v>0.8020833333333334</v>
      </c>
      <c r="AF129" s="15" t="n">
        <v>0.8006944444444445</v>
      </c>
      <c r="AG129" s="15" t="n">
        <v>0.8013888888888889</v>
      </c>
      <c r="AH129" s="15" t="n">
        <v>0.80625</v>
      </c>
      <c r="AI129" s="15" t="n">
        <v>0.8090277777777778</v>
      </c>
      <c r="AJ129" s="15" t="n">
        <v>0.8055555555555556</v>
      </c>
      <c r="AK129" s="15" t="n">
        <v>0.8090277777777778</v>
      </c>
      <c r="AL129" s="15" t="n">
        <v>0.8118055555555556</v>
      </c>
      <c r="AM129" s="15" t="n">
        <v>0.8027777777777778</v>
      </c>
      <c r="AN129" s="15" t="n">
        <v>0.8048611111111111</v>
      </c>
      <c r="AO129" s="15" t="n">
        <v>0.8076388888888889</v>
      </c>
      <c r="AP129" s="15" t="n">
        <v>0.8048611111111111</v>
      </c>
      <c r="AQ129" s="15" t="n">
        <v>0.8138888888888889</v>
      </c>
      <c r="AR129" s="15" t="n">
        <v>0.8131944444444444</v>
      </c>
      <c r="AS129" s="15" t="n">
        <v>0.8138888888888889</v>
      </c>
      <c r="AT129" s="15" t="n">
        <v>0.8118055555555556</v>
      </c>
      <c r="AU129" s="15" t="n">
        <v>0.8097222222222222</v>
      </c>
      <c r="AV129" s="15" t="n">
        <v>0.8083333333333333</v>
      </c>
      <c r="AW129" s="15" t="n">
        <v>0.8104166666666667</v>
      </c>
      <c r="AX129" s="15" t="n">
        <v>0.8111111111111111</v>
      </c>
    </row>
    <row r="130">
      <c r="A130" s="14" t="n">
        <v>46149</v>
      </c>
      <c r="B130" s="15" t="n">
        <v>0.8013888888888889</v>
      </c>
      <c r="C130" s="15" t="n">
        <v>0.7902777777777777</v>
      </c>
      <c r="D130" s="15" t="n">
        <v>0.7979166666666667</v>
      </c>
      <c r="E130" s="15" t="n">
        <v>0.7951388888888888</v>
      </c>
      <c r="F130" s="15" t="n">
        <v>0.7930555555555555</v>
      </c>
      <c r="G130" s="15" t="n">
        <v>0.7979166666666667</v>
      </c>
      <c r="H130" s="15" t="n">
        <v>0.7944444444444444</v>
      </c>
      <c r="I130" s="15" t="n">
        <v>0.7930555555555555</v>
      </c>
      <c r="J130" s="15" t="n">
        <v>0.7909722222222222</v>
      </c>
      <c r="K130" s="15" t="n">
        <v>0.7930555555555555</v>
      </c>
      <c r="L130" s="15" t="n">
        <v>0.7944444444444444</v>
      </c>
      <c r="M130" s="15" t="n">
        <v>0.7923611111111111</v>
      </c>
      <c r="N130" s="15" t="n">
        <v>0.7902777777777777</v>
      </c>
      <c r="O130" s="15" t="n">
        <v>0.7916666666666666</v>
      </c>
      <c r="P130" s="15" t="n">
        <v>0.7722222222222223</v>
      </c>
      <c r="Q130" s="15" t="n">
        <v>0.7916666666666666</v>
      </c>
      <c r="R130" s="15" t="n">
        <v>0.7972222222222223</v>
      </c>
      <c r="S130" s="15" t="n">
        <v>0.8006944444444445</v>
      </c>
      <c r="T130" s="15" t="n">
        <v>0.8020833333333334</v>
      </c>
      <c r="U130" s="15" t="n">
        <v>0.8020833333333334</v>
      </c>
      <c r="V130" s="15" t="n">
        <v>0.7951388888888888</v>
      </c>
      <c r="W130" s="15" t="n">
        <v>0.7979166666666667</v>
      </c>
      <c r="X130" s="15" t="n">
        <v>0.7993055555555556</v>
      </c>
      <c r="Y130" s="15" t="n">
        <v>0.7944444444444444</v>
      </c>
      <c r="Z130" s="15" t="n">
        <v>0.7986111111111112</v>
      </c>
      <c r="AA130" s="15" t="n">
        <v>0.7993055555555556</v>
      </c>
      <c r="AB130" s="15" t="n">
        <v>0.8013888888888889</v>
      </c>
      <c r="AC130" s="15" t="n">
        <v>0.8013888888888889</v>
      </c>
      <c r="AD130" s="15" t="n">
        <v>0.8020833333333334</v>
      </c>
      <c r="AE130" s="15" t="n">
        <v>0.8027777777777778</v>
      </c>
      <c r="AF130" s="15" t="n">
        <v>0.8006944444444445</v>
      </c>
      <c r="AG130" s="15" t="n">
        <v>0.8020833333333334</v>
      </c>
      <c r="AH130" s="15" t="n">
        <v>0.8069444444444445</v>
      </c>
      <c r="AI130" s="15" t="n">
        <v>0.8097222222222222</v>
      </c>
      <c r="AJ130" s="15" t="n">
        <v>0.80625</v>
      </c>
      <c r="AK130" s="15" t="n">
        <v>0.8097222222222222</v>
      </c>
      <c r="AL130" s="15" t="n">
        <v>0.8125</v>
      </c>
      <c r="AM130" s="15" t="n">
        <v>0.8034722222222223</v>
      </c>
      <c r="AN130" s="15" t="n">
        <v>0.8055555555555556</v>
      </c>
      <c r="AO130" s="15" t="n">
        <v>0.8083333333333333</v>
      </c>
      <c r="AP130" s="15" t="n">
        <v>0.8055555555555556</v>
      </c>
      <c r="AQ130" s="15" t="n">
        <v>0.8145833333333333</v>
      </c>
      <c r="AR130" s="15" t="n">
        <v>0.8138888888888889</v>
      </c>
      <c r="AS130" s="15" t="n">
        <v>0.8145833333333333</v>
      </c>
      <c r="AT130" s="15" t="n">
        <v>0.8125</v>
      </c>
      <c r="AU130" s="15" t="n">
        <v>0.8104166666666667</v>
      </c>
      <c r="AV130" s="15" t="n">
        <v>0.8090277777777778</v>
      </c>
      <c r="AW130" s="15" t="n">
        <v>0.8111111111111111</v>
      </c>
      <c r="AX130" s="15" t="n">
        <v>0.8118055555555556</v>
      </c>
    </row>
    <row r="131">
      <c r="A131" s="14" t="n">
        <v>46150</v>
      </c>
      <c r="B131" s="15" t="n">
        <v>0.8020833333333334</v>
      </c>
      <c r="C131" s="15" t="n">
        <v>0.7909722222222222</v>
      </c>
      <c r="D131" s="15" t="n">
        <v>0.7993055555555556</v>
      </c>
      <c r="E131" s="15" t="n">
        <v>0.7958333333333333</v>
      </c>
      <c r="F131" s="15" t="n">
        <v>0.79375</v>
      </c>
      <c r="G131" s="15" t="n">
        <v>0.7986111111111112</v>
      </c>
      <c r="H131" s="15" t="n">
        <v>0.7951388888888888</v>
      </c>
      <c r="I131" s="15" t="n">
        <v>0.79375</v>
      </c>
      <c r="J131" s="15" t="n">
        <v>0.7916666666666666</v>
      </c>
      <c r="K131" s="15" t="n">
        <v>0.79375</v>
      </c>
      <c r="L131" s="15" t="n">
        <v>0.7951388888888888</v>
      </c>
      <c r="M131" s="15" t="n">
        <v>0.7930555555555555</v>
      </c>
      <c r="N131" s="15" t="n">
        <v>0.7909722222222222</v>
      </c>
      <c r="O131" s="15" t="n">
        <v>0.7923611111111111</v>
      </c>
      <c r="P131" s="15" t="n">
        <v>0.7729166666666667</v>
      </c>
      <c r="Q131" s="15" t="n">
        <v>0.7923611111111111</v>
      </c>
      <c r="R131" s="15" t="n">
        <v>0.7979166666666667</v>
      </c>
      <c r="S131" s="15" t="n">
        <v>0.8013888888888889</v>
      </c>
      <c r="T131" s="15" t="n">
        <v>0.8027777777777778</v>
      </c>
      <c r="U131" s="15" t="n">
        <v>0.8027777777777778</v>
      </c>
      <c r="V131" s="15" t="n">
        <v>0.7958333333333333</v>
      </c>
      <c r="W131" s="15" t="n">
        <v>0.7986111111111112</v>
      </c>
      <c r="X131" s="15" t="n">
        <v>0.8</v>
      </c>
      <c r="Y131" s="15" t="n">
        <v>0.7951388888888888</v>
      </c>
      <c r="Z131" s="15" t="n">
        <v>0.7993055555555556</v>
      </c>
      <c r="AA131" s="15" t="n">
        <v>0.8</v>
      </c>
      <c r="AB131" s="15" t="n">
        <v>0.8020833333333334</v>
      </c>
      <c r="AC131" s="15" t="n">
        <v>0.8020833333333334</v>
      </c>
      <c r="AD131" s="15" t="n">
        <v>0.8027777777777778</v>
      </c>
      <c r="AE131" s="15" t="n">
        <v>0.8034722222222223</v>
      </c>
      <c r="AF131" s="15" t="n">
        <v>0.8013888888888889</v>
      </c>
      <c r="AG131" s="15" t="n">
        <v>0.8027777777777778</v>
      </c>
      <c r="AH131" s="15" t="n">
        <v>0.8076388888888889</v>
      </c>
      <c r="AI131" s="15" t="n">
        <v>0.8104166666666667</v>
      </c>
      <c r="AJ131" s="15" t="n">
        <v>0.8069444444444445</v>
      </c>
      <c r="AK131" s="15" t="n">
        <v>0.8104166666666667</v>
      </c>
      <c r="AL131" s="15" t="n">
        <v>0.8131944444444444</v>
      </c>
      <c r="AM131" s="15" t="n">
        <v>0.8041666666666667</v>
      </c>
      <c r="AN131" s="15" t="n">
        <v>0.80625</v>
      </c>
      <c r="AO131" s="15" t="n">
        <v>0.8090277777777778</v>
      </c>
      <c r="AP131" s="15" t="n">
        <v>0.80625</v>
      </c>
      <c r="AQ131" s="15" t="n">
        <v>0.8145833333333333</v>
      </c>
      <c r="AR131" s="15" t="n">
        <v>0.8145833333333333</v>
      </c>
      <c r="AS131" s="15" t="n">
        <v>0.8152777777777778</v>
      </c>
      <c r="AT131" s="15" t="n">
        <v>0.8125</v>
      </c>
      <c r="AU131" s="15" t="n">
        <v>0.8111111111111111</v>
      </c>
      <c r="AV131" s="15" t="n">
        <v>0.8097222222222222</v>
      </c>
      <c r="AW131" s="15" t="n">
        <v>0.8118055555555556</v>
      </c>
      <c r="AX131" s="15" t="n">
        <v>0.8118055555555556</v>
      </c>
    </row>
    <row r="132">
      <c r="A132" s="14" t="n">
        <v>46151</v>
      </c>
      <c r="B132" s="15" t="n">
        <v>0.8027777777777778</v>
      </c>
      <c r="C132" s="15" t="n">
        <v>0.7916666666666666</v>
      </c>
      <c r="D132" s="15" t="n">
        <v>0.8</v>
      </c>
      <c r="E132" s="15" t="n">
        <v>0.7965277777777777</v>
      </c>
      <c r="F132" s="15" t="n">
        <v>0.7944444444444444</v>
      </c>
      <c r="G132" s="15" t="n">
        <v>0.7993055555555556</v>
      </c>
      <c r="H132" s="15" t="n">
        <v>0.7958333333333333</v>
      </c>
      <c r="I132" s="15" t="n">
        <v>0.7944444444444444</v>
      </c>
      <c r="J132" s="15" t="n">
        <v>0.7923611111111111</v>
      </c>
      <c r="K132" s="15" t="n">
        <v>0.7944444444444444</v>
      </c>
      <c r="L132" s="15" t="n">
        <v>0.7958333333333333</v>
      </c>
      <c r="M132" s="15" t="n">
        <v>0.79375</v>
      </c>
      <c r="N132" s="15" t="n">
        <v>0.7916666666666666</v>
      </c>
      <c r="O132" s="15" t="n">
        <v>0.7930555555555555</v>
      </c>
      <c r="P132" s="15" t="n">
        <v>0.7736111111111111</v>
      </c>
      <c r="Q132" s="15" t="n">
        <v>0.7930555555555555</v>
      </c>
      <c r="R132" s="15" t="n">
        <v>0.7986111111111112</v>
      </c>
      <c r="S132" s="15" t="n">
        <v>0.8013888888888889</v>
      </c>
      <c r="T132" s="15" t="n">
        <v>0.8027777777777778</v>
      </c>
      <c r="U132" s="15" t="n">
        <v>0.8034722222222223</v>
      </c>
      <c r="V132" s="15" t="n">
        <v>0.7965277777777777</v>
      </c>
      <c r="W132" s="15" t="n">
        <v>0.7993055555555556</v>
      </c>
      <c r="X132" s="15" t="n">
        <v>0.8006944444444445</v>
      </c>
      <c r="Y132" s="15" t="n">
        <v>0.7958333333333333</v>
      </c>
      <c r="Z132" s="15" t="n">
        <v>0.8</v>
      </c>
      <c r="AA132" s="15" t="n">
        <v>0.8</v>
      </c>
      <c r="AB132" s="15" t="n">
        <v>0.8027777777777778</v>
      </c>
      <c r="AC132" s="15" t="n">
        <v>0.8027777777777778</v>
      </c>
      <c r="AD132" s="15" t="n">
        <v>0.8034722222222223</v>
      </c>
      <c r="AE132" s="15" t="n">
        <v>0.8041666666666667</v>
      </c>
      <c r="AF132" s="15" t="n">
        <v>0.8020833333333334</v>
      </c>
      <c r="AG132" s="15" t="n">
        <v>0.8034722222222223</v>
      </c>
      <c r="AH132" s="15" t="n">
        <v>0.8076388888888889</v>
      </c>
      <c r="AI132" s="15" t="n">
        <v>0.8111111111111111</v>
      </c>
      <c r="AJ132" s="15" t="n">
        <v>0.8076388888888889</v>
      </c>
      <c r="AK132" s="15" t="n">
        <v>0.8111111111111111</v>
      </c>
      <c r="AL132" s="15" t="n">
        <v>0.8131944444444444</v>
      </c>
      <c r="AM132" s="15" t="n">
        <v>0.8048611111111111</v>
      </c>
      <c r="AN132" s="15" t="n">
        <v>0.80625</v>
      </c>
      <c r="AO132" s="15" t="n">
        <v>0.8090277777777778</v>
      </c>
      <c r="AP132" s="15" t="n">
        <v>0.8069444444444445</v>
      </c>
      <c r="AQ132" s="15" t="n">
        <v>0.8152777777777778</v>
      </c>
      <c r="AR132" s="15" t="n">
        <v>0.8152777777777778</v>
      </c>
      <c r="AS132" s="15" t="n">
        <v>0.8159722222222222</v>
      </c>
      <c r="AT132" s="15" t="n">
        <v>0.8131944444444444</v>
      </c>
      <c r="AU132" s="15" t="n">
        <v>0.8118055555555556</v>
      </c>
      <c r="AV132" s="15" t="n">
        <v>0.8097222222222222</v>
      </c>
      <c r="AW132" s="15" t="n">
        <v>0.8118055555555556</v>
      </c>
      <c r="AX132" s="15" t="n">
        <v>0.8125</v>
      </c>
    </row>
    <row r="133">
      <c r="A133" s="14" t="n">
        <v>46152</v>
      </c>
      <c r="B133" s="15" t="n">
        <v>0.8034722222222223</v>
      </c>
      <c r="C133" s="15" t="n">
        <v>0.7923611111111111</v>
      </c>
      <c r="D133" s="15" t="n">
        <v>0.8006944444444445</v>
      </c>
      <c r="E133" s="15" t="n">
        <v>0.7972222222222223</v>
      </c>
      <c r="F133" s="15" t="n">
        <v>0.7951388888888888</v>
      </c>
      <c r="G133" s="15" t="n">
        <v>0.8</v>
      </c>
      <c r="H133" s="15" t="n">
        <v>0.7965277777777777</v>
      </c>
      <c r="I133" s="15" t="n">
        <v>0.7951388888888888</v>
      </c>
      <c r="J133" s="15" t="n">
        <v>0.7930555555555555</v>
      </c>
      <c r="K133" s="15" t="n">
        <v>0.7944444444444444</v>
      </c>
      <c r="L133" s="15" t="n">
        <v>0.7965277777777777</v>
      </c>
      <c r="M133" s="15" t="n">
        <v>0.7944444444444444</v>
      </c>
      <c r="N133" s="15" t="n">
        <v>0.7923611111111111</v>
      </c>
      <c r="O133" s="15" t="n">
        <v>0.79375</v>
      </c>
      <c r="P133" s="15" t="n">
        <v>0.7736111111111111</v>
      </c>
      <c r="Q133" s="15" t="n">
        <v>0.79375</v>
      </c>
      <c r="R133" s="15" t="n">
        <v>0.7993055555555556</v>
      </c>
      <c r="S133" s="15" t="n">
        <v>0.8020833333333334</v>
      </c>
      <c r="T133" s="15" t="n">
        <v>0.8034722222222223</v>
      </c>
      <c r="U133" s="15" t="n">
        <v>0.8041666666666667</v>
      </c>
      <c r="V133" s="15" t="n">
        <v>0.7965277777777777</v>
      </c>
      <c r="W133" s="15" t="n">
        <v>0.7993055555555556</v>
      </c>
      <c r="X133" s="15" t="n">
        <v>0.8013888888888889</v>
      </c>
      <c r="Y133" s="15" t="n">
        <v>0.7958333333333333</v>
      </c>
      <c r="Z133" s="15" t="n">
        <v>0.8006944444444445</v>
      </c>
      <c r="AA133" s="15" t="n">
        <v>0.8006944444444445</v>
      </c>
      <c r="AB133" s="15" t="n">
        <v>0.8034722222222223</v>
      </c>
      <c r="AC133" s="15" t="n">
        <v>0.8034722222222223</v>
      </c>
      <c r="AD133" s="15" t="n">
        <v>0.8034722222222223</v>
      </c>
      <c r="AE133" s="15" t="n">
        <v>0.8048611111111111</v>
      </c>
      <c r="AF133" s="15" t="n">
        <v>0.8027777777777778</v>
      </c>
      <c r="AG133" s="15" t="n">
        <v>0.8041666666666667</v>
      </c>
      <c r="AH133" s="15" t="n">
        <v>0.8083333333333333</v>
      </c>
      <c r="AI133" s="15" t="n">
        <v>0.8118055555555556</v>
      </c>
      <c r="AJ133" s="15" t="n">
        <v>0.8083333333333333</v>
      </c>
      <c r="AK133" s="15" t="n">
        <v>0.8118055555555556</v>
      </c>
      <c r="AL133" s="15" t="n">
        <v>0.8138888888888889</v>
      </c>
      <c r="AM133" s="15" t="n">
        <v>0.8055555555555556</v>
      </c>
      <c r="AN133" s="15" t="n">
        <v>0.8069444444444445</v>
      </c>
      <c r="AO133" s="15" t="n">
        <v>0.8097222222222222</v>
      </c>
      <c r="AP133" s="15" t="n">
        <v>0.8069444444444445</v>
      </c>
      <c r="AQ133" s="15" t="n">
        <v>0.8159722222222222</v>
      </c>
      <c r="AR133" s="15" t="n">
        <v>0.8159722222222222</v>
      </c>
      <c r="AS133" s="15" t="n">
        <v>0.8159722222222222</v>
      </c>
      <c r="AT133" s="15" t="n">
        <v>0.8138888888888889</v>
      </c>
      <c r="AU133" s="15" t="n">
        <v>0.8118055555555556</v>
      </c>
      <c r="AV133" s="15" t="n">
        <v>0.8104166666666667</v>
      </c>
      <c r="AW133" s="15" t="n">
        <v>0.8125</v>
      </c>
      <c r="AX133" s="15" t="n">
        <v>0.8131944444444444</v>
      </c>
    </row>
    <row r="134">
      <c r="A134" s="14" t="n">
        <v>46153</v>
      </c>
      <c r="B134" s="15" t="n">
        <v>0.8048611111111111</v>
      </c>
      <c r="C134" s="15" t="n">
        <v>0.79375</v>
      </c>
      <c r="D134" s="15" t="n">
        <v>0.8013888888888889</v>
      </c>
      <c r="E134" s="15" t="n">
        <v>0.7979166666666667</v>
      </c>
      <c r="F134" s="15" t="n">
        <v>0.7958333333333333</v>
      </c>
      <c r="G134" s="15" t="n">
        <v>0.8006944444444445</v>
      </c>
      <c r="H134" s="15" t="n">
        <v>0.7972222222222223</v>
      </c>
      <c r="I134" s="15" t="n">
        <v>0.7958333333333333</v>
      </c>
      <c r="J134" s="15" t="n">
        <v>0.7930555555555555</v>
      </c>
      <c r="K134" s="15" t="n">
        <v>0.7951388888888888</v>
      </c>
      <c r="L134" s="15" t="n">
        <v>0.7972222222222223</v>
      </c>
      <c r="M134" s="15" t="n">
        <v>0.7944444444444444</v>
      </c>
      <c r="N134" s="15" t="n">
        <v>0.7930555555555555</v>
      </c>
      <c r="O134" s="15" t="n">
        <v>0.7944444444444444</v>
      </c>
      <c r="P134" s="15" t="n">
        <v>0.7743055555555556</v>
      </c>
      <c r="Q134" s="15" t="n">
        <v>0.79375</v>
      </c>
      <c r="R134" s="15" t="n">
        <v>0.8</v>
      </c>
      <c r="S134" s="15" t="n">
        <v>0.8027777777777778</v>
      </c>
      <c r="T134" s="15" t="n">
        <v>0.8041666666666667</v>
      </c>
      <c r="U134" s="15" t="n">
        <v>0.8048611111111111</v>
      </c>
      <c r="V134" s="15" t="n">
        <v>0.7972222222222223</v>
      </c>
      <c r="W134" s="15" t="n">
        <v>0.8</v>
      </c>
      <c r="X134" s="15" t="n">
        <v>0.8020833333333334</v>
      </c>
      <c r="Y134" s="15" t="n">
        <v>0.7965277777777777</v>
      </c>
      <c r="Z134" s="15" t="n">
        <v>0.8013888888888889</v>
      </c>
      <c r="AA134" s="15" t="n">
        <v>0.8013888888888889</v>
      </c>
      <c r="AB134" s="15" t="n">
        <v>0.8034722222222223</v>
      </c>
      <c r="AC134" s="15" t="n">
        <v>0.8041666666666667</v>
      </c>
      <c r="AD134" s="15" t="n">
        <v>0.8041666666666667</v>
      </c>
      <c r="AE134" s="15" t="n">
        <v>0.8048611111111111</v>
      </c>
      <c r="AF134" s="15" t="n">
        <v>0.8034722222222223</v>
      </c>
      <c r="AG134" s="15" t="n">
        <v>0.8041666666666667</v>
      </c>
      <c r="AH134" s="15" t="n">
        <v>0.8090277777777778</v>
      </c>
      <c r="AI134" s="15" t="n">
        <v>0.8125</v>
      </c>
      <c r="AJ134" s="15" t="n">
        <v>0.8083333333333333</v>
      </c>
      <c r="AK134" s="15" t="n">
        <v>0.8125</v>
      </c>
      <c r="AL134" s="15" t="n">
        <v>0.8145833333333333</v>
      </c>
      <c r="AM134" s="15" t="n">
        <v>0.8055555555555556</v>
      </c>
      <c r="AN134" s="15" t="n">
        <v>0.8076388888888889</v>
      </c>
      <c r="AO134" s="15" t="n">
        <v>0.8104166666666667</v>
      </c>
      <c r="AP134" s="15" t="n">
        <v>0.8076388888888889</v>
      </c>
      <c r="AQ134" s="15" t="n">
        <v>0.8166666666666667</v>
      </c>
      <c r="AR134" s="15" t="n">
        <v>0.8166666666666667</v>
      </c>
      <c r="AS134" s="15" t="n">
        <v>0.8166666666666667</v>
      </c>
      <c r="AT134" s="15" t="n">
        <v>0.8145833333333333</v>
      </c>
      <c r="AU134" s="15" t="n">
        <v>0.8125</v>
      </c>
      <c r="AV134" s="15" t="n">
        <v>0.8111111111111111</v>
      </c>
      <c r="AW134" s="15" t="n">
        <v>0.8131944444444444</v>
      </c>
      <c r="AX134" s="15" t="n">
        <v>0.8131944444444444</v>
      </c>
    </row>
    <row r="135">
      <c r="A135" s="14" t="n">
        <v>46154</v>
      </c>
      <c r="B135" s="15" t="n">
        <v>0.8055555555555556</v>
      </c>
      <c r="C135" s="15" t="n">
        <v>0.7944444444444444</v>
      </c>
      <c r="D135" s="15" t="n">
        <v>0.8020833333333334</v>
      </c>
      <c r="E135" s="15" t="n">
        <v>0.7986111111111112</v>
      </c>
      <c r="F135" s="15" t="n">
        <v>0.7965277777777777</v>
      </c>
      <c r="G135" s="15" t="n">
        <v>0.8013888888888889</v>
      </c>
      <c r="H135" s="15" t="n">
        <v>0.7979166666666667</v>
      </c>
      <c r="I135" s="15" t="n">
        <v>0.7965277777777777</v>
      </c>
      <c r="J135" s="15" t="n">
        <v>0.79375</v>
      </c>
      <c r="K135" s="15" t="n">
        <v>0.7958333333333333</v>
      </c>
      <c r="L135" s="15" t="n">
        <v>0.7979166666666667</v>
      </c>
      <c r="M135" s="15" t="n">
        <v>0.7951388888888888</v>
      </c>
      <c r="N135" s="15" t="n">
        <v>0.79375</v>
      </c>
      <c r="O135" s="15" t="n">
        <v>0.7951388888888888</v>
      </c>
      <c r="P135" s="15" t="n">
        <v>0.7743055555555556</v>
      </c>
      <c r="Q135" s="15" t="n">
        <v>0.7944444444444444</v>
      </c>
      <c r="R135" s="15" t="n">
        <v>0.8006944444444445</v>
      </c>
      <c r="S135" s="15" t="n">
        <v>0.8034722222222223</v>
      </c>
      <c r="T135" s="15" t="n">
        <v>0.8048611111111111</v>
      </c>
      <c r="U135" s="15" t="n">
        <v>0.8055555555555556</v>
      </c>
      <c r="V135" s="15" t="n">
        <v>0.7979166666666667</v>
      </c>
      <c r="W135" s="15" t="n">
        <v>0.8006944444444445</v>
      </c>
      <c r="X135" s="15" t="n">
        <v>0.8027777777777778</v>
      </c>
      <c r="Y135" s="15" t="n">
        <v>0.7972222222222223</v>
      </c>
      <c r="Z135" s="15" t="n">
        <v>0.8020833333333334</v>
      </c>
      <c r="AA135" s="15" t="n">
        <v>0.8020833333333334</v>
      </c>
      <c r="AB135" s="15" t="n">
        <v>0.8041666666666667</v>
      </c>
      <c r="AC135" s="15" t="n">
        <v>0.8048611111111111</v>
      </c>
      <c r="AD135" s="15" t="n">
        <v>0.8048611111111111</v>
      </c>
      <c r="AE135" s="15" t="n">
        <v>0.8055555555555556</v>
      </c>
      <c r="AF135" s="15" t="n">
        <v>0.8041666666666667</v>
      </c>
      <c r="AG135" s="15" t="n">
        <v>0.8048611111111111</v>
      </c>
      <c r="AH135" s="15" t="n">
        <v>0.8097222222222222</v>
      </c>
      <c r="AI135" s="15" t="n">
        <v>0.8131944444444444</v>
      </c>
      <c r="AJ135" s="15" t="n">
        <v>0.8090277777777778</v>
      </c>
      <c r="AK135" s="15" t="n">
        <v>0.8131944444444444</v>
      </c>
      <c r="AL135" s="15" t="n">
        <v>0.8152777777777778</v>
      </c>
      <c r="AM135" s="15" t="n">
        <v>0.80625</v>
      </c>
      <c r="AN135" s="15" t="n">
        <v>0.8083333333333333</v>
      </c>
      <c r="AO135" s="15" t="n">
        <v>0.8111111111111111</v>
      </c>
      <c r="AP135" s="15" t="n">
        <v>0.8083333333333333</v>
      </c>
      <c r="AQ135" s="15" t="n">
        <v>0.8173611111111111</v>
      </c>
      <c r="AR135" s="15" t="n">
        <v>0.8166666666666667</v>
      </c>
      <c r="AS135" s="15" t="n">
        <v>0.8173611111111111</v>
      </c>
      <c r="AT135" s="15" t="n">
        <v>0.8152777777777778</v>
      </c>
      <c r="AU135" s="15" t="n">
        <v>0.8131944444444444</v>
      </c>
      <c r="AV135" s="15" t="n">
        <v>0.8118055555555556</v>
      </c>
      <c r="AW135" s="15" t="n">
        <v>0.8138888888888889</v>
      </c>
      <c r="AX135" s="15" t="n">
        <v>0.8138888888888889</v>
      </c>
    </row>
    <row r="136">
      <c r="A136" s="14" t="n">
        <v>46155</v>
      </c>
      <c r="B136" s="15" t="n">
        <v>0.80625</v>
      </c>
      <c r="C136" s="15" t="n">
        <v>0.7951388888888888</v>
      </c>
      <c r="D136" s="15" t="n">
        <v>0.8027777777777778</v>
      </c>
      <c r="E136" s="15" t="n">
        <v>0.7993055555555556</v>
      </c>
      <c r="F136" s="15" t="n">
        <v>0.7972222222222223</v>
      </c>
      <c r="G136" s="15" t="n">
        <v>0.8020833333333334</v>
      </c>
      <c r="H136" s="15" t="n">
        <v>0.7986111111111112</v>
      </c>
      <c r="I136" s="15" t="n">
        <v>0.7972222222222223</v>
      </c>
      <c r="J136" s="15" t="n">
        <v>0.7944444444444444</v>
      </c>
      <c r="K136" s="15" t="n">
        <v>0.7965277777777777</v>
      </c>
      <c r="L136" s="15" t="n">
        <v>0.7986111111111112</v>
      </c>
      <c r="M136" s="15" t="n">
        <v>0.7958333333333333</v>
      </c>
      <c r="N136" s="15" t="n">
        <v>0.7944444444444444</v>
      </c>
      <c r="O136" s="15" t="n">
        <v>0.7951388888888888</v>
      </c>
      <c r="P136" s="15" t="n">
        <v>0.775</v>
      </c>
      <c r="Q136" s="15" t="n">
        <v>0.7951388888888888</v>
      </c>
      <c r="R136" s="15" t="n">
        <v>0.8013888888888889</v>
      </c>
      <c r="S136" s="15" t="n">
        <v>0.8041666666666667</v>
      </c>
      <c r="T136" s="15" t="n">
        <v>0.8055555555555556</v>
      </c>
      <c r="U136" s="15" t="n">
        <v>0.80625</v>
      </c>
      <c r="V136" s="15" t="n">
        <v>0.7986111111111112</v>
      </c>
      <c r="W136" s="15" t="n">
        <v>0.8013888888888889</v>
      </c>
      <c r="X136" s="15" t="n">
        <v>0.8034722222222223</v>
      </c>
      <c r="Y136" s="15" t="n">
        <v>0.7979166666666667</v>
      </c>
      <c r="Z136" s="15" t="n">
        <v>0.8020833333333334</v>
      </c>
      <c r="AA136" s="15" t="n">
        <v>0.8027777777777778</v>
      </c>
      <c r="AB136" s="15" t="n">
        <v>0.8048611111111111</v>
      </c>
      <c r="AC136" s="15" t="n">
        <v>0.8055555555555556</v>
      </c>
      <c r="AD136" s="15" t="n">
        <v>0.8055555555555556</v>
      </c>
      <c r="AE136" s="15" t="n">
        <v>0.80625</v>
      </c>
      <c r="AF136" s="15" t="n">
        <v>0.8048611111111111</v>
      </c>
      <c r="AG136" s="15" t="n">
        <v>0.8055555555555556</v>
      </c>
      <c r="AH136" s="15" t="n">
        <v>0.8104166666666667</v>
      </c>
      <c r="AI136" s="15" t="n">
        <v>0.8138888888888889</v>
      </c>
      <c r="AJ136" s="15" t="n">
        <v>0.8097222222222222</v>
      </c>
      <c r="AK136" s="15" t="n">
        <v>0.8131944444444444</v>
      </c>
      <c r="AL136" s="15" t="n">
        <v>0.8159722222222222</v>
      </c>
      <c r="AM136" s="15" t="n">
        <v>0.8069444444444445</v>
      </c>
      <c r="AN136" s="15" t="n">
        <v>0.8090277777777778</v>
      </c>
      <c r="AO136" s="15" t="n">
        <v>0.8118055555555556</v>
      </c>
      <c r="AP136" s="15" t="n">
        <v>0.8090277777777778</v>
      </c>
      <c r="AQ136" s="15" t="n">
        <v>0.8180555555555555</v>
      </c>
      <c r="AR136" s="15" t="n">
        <v>0.8173611111111111</v>
      </c>
      <c r="AS136" s="15" t="n">
        <v>0.8180555555555555</v>
      </c>
      <c r="AT136" s="15" t="n">
        <v>0.8152777777777778</v>
      </c>
      <c r="AU136" s="15" t="n">
        <v>0.8138888888888889</v>
      </c>
      <c r="AV136" s="15" t="n">
        <v>0.8125</v>
      </c>
      <c r="AW136" s="15" t="n">
        <v>0.8138888888888889</v>
      </c>
      <c r="AX136" s="15" t="n">
        <v>0.8138888888888889</v>
      </c>
    </row>
    <row r="137">
      <c r="A137" s="14" t="n">
        <v>46156</v>
      </c>
      <c r="B137" s="15" t="n">
        <v>0.8069444444444445</v>
      </c>
      <c r="C137" s="15" t="n">
        <v>0.7958333333333333</v>
      </c>
      <c r="D137" s="15" t="n">
        <v>0.8034722222222223</v>
      </c>
      <c r="E137" s="15" t="n">
        <v>0.8</v>
      </c>
      <c r="F137" s="15" t="n">
        <v>0.7979166666666667</v>
      </c>
      <c r="G137" s="15" t="n">
        <v>0.8027777777777778</v>
      </c>
      <c r="H137" s="15" t="n">
        <v>0.7993055555555556</v>
      </c>
      <c r="I137" s="15" t="n">
        <v>0.7979166666666667</v>
      </c>
      <c r="J137" s="15" t="n">
        <v>0.7951388888888888</v>
      </c>
      <c r="K137" s="15" t="n">
        <v>0.7972222222222223</v>
      </c>
      <c r="L137" s="15" t="n">
        <v>0.7993055555555556</v>
      </c>
      <c r="M137" s="15" t="n">
        <v>0.7965277777777777</v>
      </c>
      <c r="N137" s="15" t="n">
        <v>0.7951388888888888</v>
      </c>
      <c r="O137" s="15" t="n">
        <v>0.7958333333333333</v>
      </c>
      <c r="P137" s="15" t="n">
        <v>0.7756944444444445</v>
      </c>
      <c r="Q137" s="15" t="n">
        <v>0.7958333333333333</v>
      </c>
      <c r="R137" s="15" t="n">
        <v>0.8020833333333334</v>
      </c>
      <c r="S137" s="15" t="n">
        <v>0.8048611111111111</v>
      </c>
      <c r="T137" s="15" t="n">
        <v>0.80625</v>
      </c>
      <c r="U137" s="15" t="n">
        <v>0.80625</v>
      </c>
      <c r="V137" s="15" t="n">
        <v>0.7993055555555556</v>
      </c>
      <c r="W137" s="15" t="n">
        <v>0.8020833333333334</v>
      </c>
      <c r="X137" s="15" t="n">
        <v>0.8041666666666667</v>
      </c>
      <c r="Y137" s="15" t="n">
        <v>0.7986111111111112</v>
      </c>
      <c r="Z137" s="15" t="n">
        <v>0.8027777777777778</v>
      </c>
      <c r="AA137" s="15" t="n">
        <v>0.8034722222222223</v>
      </c>
      <c r="AB137" s="15" t="n">
        <v>0.8055555555555556</v>
      </c>
      <c r="AC137" s="15" t="n">
        <v>0.80625</v>
      </c>
      <c r="AD137" s="15" t="n">
        <v>0.80625</v>
      </c>
      <c r="AE137" s="15" t="n">
        <v>0.8069444444444445</v>
      </c>
      <c r="AF137" s="15" t="n">
        <v>0.8048611111111111</v>
      </c>
      <c r="AG137" s="15" t="n">
        <v>0.80625</v>
      </c>
      <c r="AH137" s="15" t="n">
        <v>0.8111111111111111</v>
      </c>
      <c r="AI137" s="15" t="n">
        <v>0.8145833333333333</v>
      </c>
      <c r="AJ137" s="15" t="n">
        <v>0.8104166666666667</v>
      </c>
      <c r="AK137" s="15" t="n">
        <v>0.8138888888888889</v>
      </c>
      <c r="AL137" s="15" t="n">
        <v>0.8166666666666667</v>
      </c>
      <c r="AM137" s="15" t="n">
        <v>0.8076388888888889</v>
      </c>
      <c r="AN137" s="15" t="n">
        <v>0.8097222222222222</v>
      </c>
      <c r="AO137" s="15" t="n">
        <v>0.8125</v>
      </c>
      <c r="AP137" s="15" t="n">
        <v>0.8097222222222222</v>
      </c>
      <c r="AQ137" s="15" t="n">
        <v>0.8180555555555555</v>
      </c>
      <c r="AR137" s="15" t="n">
        <v>0.8180555555555555</v>
      </c>
      <c r="AS137" s="15" t="n">
        <v>0.81875</v>
      </c>
      <c r="AT137" s="15" t="n">
        <v>0.8159722222222222</v>
      </c>
      <c r="AU137" s="15" t="n">
        <v>0.8145833333333333</v>
      </c>
      <c r="AV137" s="15" t="n">
        <v>0.8125</v>
      </c>
      <c r="AW137" s="15" t="n">
        <v>0.8145833333333333</v>
      </c>
      <c r="AX137" s="15" t="n">
        <v>0.8145833333333333</v>
      </c>
    </row>
    <row r="138">
      <c r="A138" s="14" t="n">
        <v>46157</v>
      </c>
      <c r="B138" s="15" t="n">
        <v>0.8083333333333333</v>
      </c>
      <c r="C138" s="15" t="n">
        <v>0.7972222222222223</v>
      </c>
      <c r="D138" s="15" t="n">
        <v>0.8041666666666667</v>
      </c>
      <c r="E138" s="15" t="n">
        <v>0.8006944444444445</v>
      </c>
      <c r="F138" s="15" t="n">
        <v>0.7986111111111112</v>
      </c>
      <c r="G138" s="15" t="n">
        <v>0.8034722222222223</v>
      </c>
      <c r="H138" s="15" t="n">
        <v>0.8</v>
      </c>
      <c r="I138" s="15" t="n">
        <v>0.7986111111111112</v>
      </c>
      <c r="J138" s="15" t="n">
        <v>0.7958333333333333</v>
      </c>
      <c r="K138" s="15" t="n">
        <v>0.7979166666666667</v>
      </c>
      <c r="L138" s="15" t="n">
        <v>0.8</v>
      </c>
      <c r="M138" s="15" t="n">
        <v>0.7972222222222223</v>
      </c>
      <c r="N138" s="15" t="n">
        <v>0.7958333333333333</v>
      </c>
      <c r="O138" s="15" t="n">
        <v>0.7965277777777777</v>
      </c>
      <c r="P138" s="15" t="n">
        <v>0.7756944444444445</v>
      </c>
      <c r="Q138" s="15" t="n">
        <v>0.7965277777777777</v>
      </c>
      <c r="R138" s="15" t="n">
        <v>0.8027777777777778</v>
      </c>
      <c r="S138" s="15" t="n">
        <v>0.8055555555555556</v>
      </c>
      <c r="T138" s="15" t="n">
        <v>0.8069444444444445</v>
      </c>
      <c r="U138" s="15" t="n">
        <v>0.8069444444444445</v>
      </c>
      <c r="V138" s="15" t="n">
        <v>0.8</v>
      </c>
      <c r="W138" s="15" t="n">
        <v>0.8027777777777778</v>
      </c>
      <c r="X138" s="15" t="n">
        <v>0.8041666666666667</v>
      </c>
      <c r="Y138" s="15" t="n">
        <v>0.7993055555555556</v>
      </c>
      <c r="Z138" s="15" t="n">
        <v>0.8034722222222223</v>
      </c>
      <c r="AA138" s="15" t="n">
        <v>0.8041666666666667</v>
      </c>
      <c r="AB138" s="15" t="n">
        <v>0.80625</v>
      </c>
      <c r="AC138" s="15" t="n">
        <v>0.80625</v>
      </c>
      <c r="AD138" s="15" t="n">
        <v>0.8069444444444445</v>
      </c>
      <c r="AE138" s="15" t="n">
        <v>0.8076388888888889</v>
      </c>
      <c r="AF138" s="15" t="n">
        <v>0.8055555555555556</v>
      </c>
      <c r="AG138" s="15" t="n">
        <v>0.8069444444444445</v>
      </c>
      <c r="AH138" s="15" t="n">
        <v>0.8118055555555556</v>
      </c>
      <c r="AI138" s="15" t="n">
        <v>0.8145833333333333</v>
      </c>
      <c r="AJ138" s="15" t="n">
        <v>0.8111111111111111</v>
      </c>
      <c r="AK138" s="15" t="n">
        <v>0.8145833333333333</v>
      </c>
      <c r="AL138" s="15" t="n">
        <v>0.8166666666666667</v>
      </c>
      <c r="AM138" s="15" t="n">
        <v>0.8083333333333333</v>
      </c>
      <c r="AN138" s="15" t="n">
        <v>0.8104166666666667</v>
      </c>
      <c r="AO138" s="15" t="n">
        <v>0.8125</v>
      </c>
      <c r="AP138" s="15" t="n">
        <v>0.8104166666666667</v>
      </c>
      <c r="AQ138" s="15" t="n">
        <v>0.81875</v>
      </c>
      <c r="AR138" s="15" t="n">
        <v>0.81875</v>
      </c>
      <c r="AS138" s="15" t="n">
        <v>0.81875</v>
      </c>
      <c r="AT138" s="15" t="n">
        <v>0.8166666666666667</v>
      </c>
      <c r="AU138" s="15" t="n">
        <v>0.8145833333333333</v>
      </c>
      <c r="AV138" s="15" t="n">
        <v>0.8131944444444444</v>
      </c>
      <c r="AW138" s="15" t="n">
        <v>0.8152777777777778</v>
      </c>
      <c r="AX138" s="15" t="n">
        <v>0.8152777777777778</v>
      </c>
    </row>
    <row r="139">
      <c r="A139" s="14" t="n">
        <v>46158</v>
      </c>
      <c r="B139" s="15" t="n">
        <v>0.8090277777777778</v>
      </c>
      <c r="C139" s="15" t="n">
        <v>0.7979166666666667</v>
      </c>
      <c r="D139" s="15" t="n">
        <v>0.8048611111111111</v>
      </c>
      <c r="E139" s="15" t="n">
        <v>0.8013888888888889</v>
      </c>
      <c r="F139" s="15" t="n">
        <v>0.7993055555555556</v>
      </c>
      <c r="G139" s="15" t="n">
        <v>0.8041666666666667</v>
      </c>
      <c r="H139" s="15" t="n">
        <v>0.8006944444444445</v>
      </c>
      <c r="I139" s="15" t="n">
        <v>0.7993055555555556</v>
      </c>
      <c r="J139" s="15" t="n">
        <v>0.7965277777777777</v>
      </c>
      <c r="K139" s="15" t="n">
        <v>0.7986111111111112</v>
      </c>
      <c r="L139" s="15" t="n">
        <v>0.8006944444444445</v>
      </c>
      <c r="M139" s="15" t="n">
        <v>0.7979166666666667</v>
      </c>
      <c r="N139" s="15" t="n">
        <v>0.7958333333333333</v>
      </c>
      <c r="O139" s="15" t="n">
        <v>0.7972222222222223</v>
      </c>
      <c r="P139" s="15" t="n">
        <v>0.7763888888888889</v>
      </c>
      <c r="Q139" s="15" t="n">
        <v>0.7972222222222223</v>
      </c>
      <c r="R139" s="15" t="n">
        <v>0.8034722222222223</v>
      </c>
      <c r="S139" s="15" t="n">
        <v>0.80625</v>
      </c>
      <c r="T139" s="15" t="n">
        <v>0.8076388888888889</v>
      </c>
      <c r="U139" s="15" t="n">
        <v>0.8076388888888889</v>
      </c>
      <c r="V139" s="15" t="n">
        <v>0.8006944444444445</v>
      </c>
      <c r="W139" s="15" t="n">
        <v>0.8034722222222223</v>
      </c>
      <c r="X139" s="15" t="n">
        <v>0.8048611111111111</v>
      </c>
      <c r="Y139" s="15" t="n">
        <v>0.8</v>
      </c>
      <c r="Z139" s="15" t="n">
        <v>0.8041666666666667</v>
      </c>
      <c r="AA139" s="15" t="n">
        <v>0.8041666666666667</v>
      </c>
      <c r="AB139" s="15" t="n">
        <v>0.8069444444444445</v>
      </c>
      <c r="AC139" s="15" t="n">
        <v>0.8069444444444445</v>
      </c>
      <c r="AD139" s="15" t="n">
        <v>0.8069444444444445</v>
      </c>
      <c r="AE139" s="15" t="n">
        <v>0.8083333333333333</v>
      </c>
      <c r="AF139" s="15" t="n">
        <v>0.80625</v>
      </c>
      <c r="AG139" s="15" t="n">
        <v>0.8076388888888889</v>
      </c>
      <c r="AH139" s="15" t="n">
        <v>0.8125</v>
      </c>
      <c r="AI139" s="15" t="n">
        <v>0.8152777777777778</v>
      </c>
      <c r="AJ139" s="15" t="n">
        <v>0.8118055555555556</v>
      </c>
      <c r="AK139" s="15" t="n">
        <v>0.8152777777777778</v>
      </c>
      <c r="AL139" s="15" t="n">
        <v>0.8173611111111111</v>
      </c>
      <c r="AM139" s="15" t="n">
        <v>0.8090277777777778</v>
      </c>
      <c r="AN139" s="15" t="n">
        <v>0.8104166666666667</v>
      </c>
      <c r="AO139" s="15" t="n">
        <v>0.8131944444444444</v>
      </c>
      <c r="AP139" s="15" t="n">
        <v>0.8104166666666667</v>
      </c>
      <c r="AQ139" s="15" t="n">
        <v>0.8194444444444444</v>
      </c>
      <c r="AR139" s="15" t="n">
        <v>0.8194444444444444</v>
      </c>
      <c r="AS139" s="15" t="n">
        <v>0.8194444444444444</v>
      </c>
      <c r="AT139" s="15" t="n">
        <v>0.8173611111111111</v>
      </c>
      <c r="AU139" s="15" t="n">
        <v>0.8152777777777778</v>
      </c>
      <c r="AV139" s="15" t="n">
        <v>0.8138888888888889</v>
      </c>
      <c r="AW139" s="15" t="n">
        <v>0.8159722222222222</v>
      </c>
      <c r="AX139" s="15" t="n">
        <v>0.8152777777777778</v>
      </c>
    </row>
    <row r="140">
      <c r="A140" s="14" t="n">
        <v>46159</v>
      </c>
      <c r="B140" s="15" t="n">
        <v>0.8097222222222222</v>
      </c>
      <c r="C140" s="15" t="n">
        <v>0.7986111111111112</v>
      </c>
      <c r="D140" s="15" t="n">
        <v>0.8055555555555556</v>
      </c>
      <c r="E140" s="15" t="n">
        <v>0.8020833333333334</v>
      </c>
      <c r="F140" s="15" t="n">
        <v>0.8</v>
      </c>
      <c r="G140" s="15" t="n">
        <v>0.8048611111111111</v>
      </c>
      <c r="H140" s="15" t="n">
        <v>0.8013888888888889</v>
      </c>
      <c r="I140" s="15" t="n">
        <v>0.8</v>
      </c>
      <c r="J140" s="15" t="n">
        <v>0.7972222222222223</v>
      </c>
      <c r="K140" s="15" t="n">
        <v>0.7993055555555556</v>
      </c>
      <c r="L140" s="15" t="n">
        <v>0.8013888888888889</v>
      </c>
      <c r="M140" s="15" t="n">
        <v>0.7986111111111112</v>
      </c>
      <c r="N140" s="15" t="n">
        <v>0.7965277777777777</v>
      </c>
      <c r="O140" s="15" t="n">
        <v>0.7979166666666667</v>
      </c>
      <c r="P140" s="15" t="n">
        <v>0.7770833333333333</v>
      </c>
      <c r="Q140" s="15" t="n">
        <v>0.7979166666666667</v>
      </c>
      <c r="R140" s="15" t="n">
        <v>0.8041666666666667</v>
      </c>
      <c r="S140" s="15" t="n">
        <v>0.8069444444444445</v>
      </c>
      <c r="T140" s="15" t="n">
        <v>0.8083333333333333</v>
      </c>
      <c r="U140" s="15" t="n">
        <v>0.8083333333333333</v>
      </c>
      <c r="V140" s="15" t="n">
        <v>0.8013888888888889</v>
      </c>
      <c r="W140" s="15" t="n">
        <v>0.8041666666666667</v>
      </c>
      <c r="X140" s="15" t="n">
        <v>0.8055555555555556</v>
      </c>
      <c r="Y140" s="15" t="n">
        <v>0.8</v>
      </c>
      <c r="Z140" s="15" t="n">
        <v>0.8048611111111111</v>
      </c>
      <c r="AA140" s="15" t="n">
        <v>0.8048611111111111</v>
      </c>
      <c r="AB140" s="15" t="n">
        <v>0.8076388888888889</v>
      </c>
      <c r="AC140" s="15" t="n">
        <v>0.8076388888888889</v>
      </c>
      <c r="AD140" s="15" t="n">
        <v>0.8076388888888889</v>
      </c>
      <c r="AE140" s="15" t="n">
        <v>0.8090277777777778</v>
      </c>
      <c r="AF140" s="15" t="n">
        <v>0.8069444444444445</v>
      </c>
      <c r="AG140" s="15" t="n">
        <v>0.8076388888888889</v>
      </c>
      <c r="AH140" s="15" t="n">
        <v>0.8131944444444444</v>
      </c>
      <c r="AI140" s="15" t="n">
        <v>0.8159722222222222</v>
      </c>
      <c r="AJ140" s="15" t="n">
        <v>0.8118055555555556</v>
      </c>
      <c r="AK140" s="15" t="n">
        <v>0.8159722222222222</v>
      </c>
      <c r="AL140" s="15" t="n">
        <v>0.8180555555555555</v>
      </c>
      <c r="AM140" s="15" t="n">
        <v>0.8090277777777778</v>
      </c>
      <c r="AN140" s="15" t="n">
        <v>0.8111111111111111</v>
      </c>
      <c r="AO140" s="15" t="n">
        <v>0.8138888888888889</v>
      </c>
      <c r="AP140" s="15" t="n">
        <v>0.8111111111111111</v>
      </c>
      <c r="AQ140" s="15" t="n">
        <v>0.8201388888888889</v>
      </c>
      <c r="AR140" s="15" t="n">
        <v>0.8194444444444444</v>
      </c>
      <c r="AS140" s="15" t="n">
        <v>0.8201388888888889</v>
      </c>
      <c r="AT140" s="15" t="n">
        <v>0.8180555555555555</v>
      </c>
      <c r="AU140" s="15" t="n">
        <v>0.8159722222222222</v>
      </c>
      <c r="AV140" s="15" t="n">
        <v>0.8145833333333333</v>
      </c>
      <c r="AW140" s="15" t="n">
        <v>0.8159722222222222</v>
      </c>
      <c r="AX140" s="15" t="n">
        <v>0.8159722222222222</v>
      </c>
    </row>
    <row r="141">
      <c r="A141" s="14" t="n">
        <v>46160</v>
      </c>
      <c r="B141" s="15" t="n">
        <v>0.8104166666666667</v>
      </c>
      <c r="C141" s="15" t="n">
        <v>0.7993055555555556</v>
      </c>
      <c r="D141" s="15" t="n">
        <v>0.8069444444444445</v>
      </c>
      <c r="E141" s="15" t="n">
        <v>0.8027777777777778</v>
      </c>
      <c r="F141" s="15" t="n">
        <v>0.8006944444444445</v>
      </c>
      <c r="G141" s="15" t="n">
        <v>0.8055555555555556</v>
      </c>
      <c r="H141" s="15" t="n">
        <v>0.8020833333333334</v>
      </c>
      <c r="I141" s="15" t="n">
        <v>0.8006944444444445</v>
      </c>
      <c r="J141" s="15" t="n">
        <v>0.7979166666666667</v>
      </c>
      <c r="K141" s="15" t="n">
        <v>0.8</v>
      </c>
      <c r="L141" s="15" t="n">
        <v>0.8020833333333334</v>
      </c>
      <c r="M141" s="15" t="n">
        <v>0.7993055555555556</v>
      </c>
      <c r="N141" s="15" t="n">
        <v>0.7972222222222223</v>
      </c>
      <c r="O141" s="15" t="n">
        <v>0.7986111111111112</v>
      </c>
      <c r="P141" s="15" t="n">
        <v>0.7770833333333333</v>
      </c>
      <c r="Q141" s="15" t="n">
        <v>0.7986111111111112</v>
      </c>
      <c r="R141" s="15" t="n">
        <v>0.8048611111111111</v>
      </c>
      <c r="S141" s="15" t="n">
        <v>0.8076388888888889</v>
      </c>
      <c r="T141" s="15" t="n">
        <v>0.8090277777777778</v>
      </c>
      <c r="U141" s="15" t="n">
        <v>0.8090277777777778</v>
      </c>
      <c r="V141" s="15" t="n">
        <v>0.8020833333333334</v>
      </c>
      <c r="W141" s="15" t="n">
        <v>0.8048611111111111</v>
      </c>
      <c r="X141" s="15" t="n">
        <v>0.80625</v>
      </c>
      <c r="Y141" s="15" t="n">
        <v>0.8006944444444445</v>
      </c>
      <c r="Z141" s="15" t="n">
        <v>0.8055555555555556</v>
      </c>
      <c r="AA141" s="15" t="n">
        <v>0.8055555555555556</v>
      </c>
      <c r="AB141" s="15" t="n">
        <v>0.8076388888888889</v>
      </c>
      <c r="AC141" s="15" t="n">
        <v>0.8083333333333333</v>
      </c>
      <c r="AD141" s="15" t="n">
        <v>0.8083333333333333</v>
      </c>
      <c r="AE141" s="15" t="n">
        <v>0.8090277777777778</v>
      </c>
      <c r="AF141" s="15" t="n">
        <v>0.8076388888888889</v>
      </c>
      <c r="AG141" s="15" t="n">
        <v>0.8083333333333333</v>
      </c>
      <c r="AH141" s="15" t="n">
        <v>0.8131944444444444</v>
      </c>
      <c r="AI141" s="15" t="n">
        <v>0.8166666666666667</v>
      </c>
      <c r="AJ141" s="15" t="n">
        <v>0.8125</v>
      </c>
      <c r="AK141" s="15" t="n">
        <v>0.8166666666666667</v>
      </c>
      <c r="AL141" s="15" t="n">
        <v>0.81875</v>
      </c>
      <c r="AM141" s="15" t="n">
        <v>0.8097222222222222</v>
      </c>
      <c r="AN141" s="15" t="n">
        <v>0.8118055555555556</v>
      </c>
      <c r="AO141" s="15" t="n">
        <v>0.8145833333333333</v>
      </c>
      <c r="AP141" s="15" t="n">
        <v>0.8118055555555556</v>
      </c>
      <c r="AQ141" s="15" t="n">
        <v>0.8208333333333333</v>
      </c>
      <c r="AR141" s="15" t="n">
        <v>0.8201388888888889</v>
      </c>
      <c r="AS141" s="15" t="n">
        <v>0.8208333333333333</v>
      </c>
      <c r="AT141" s="15" t="n">
        <v>0.8180555555555555</v>
      </c>
      <c r="AU141" s="15" t="n">
        <v>0.8166666666666667</v>
      </c>
      <c r="AV141" s="15" t="n">
        <v>0.8145833333333333</v>
      </c>
      <c r="AW141" s="15" t="n">
        <v>0.8166666666666667</v>
      </c>
      <c r="AX141" s="15" t="n">
        <v>0.8159722222222222</v>
      </c>
    </row>
    <row r="142">
      <c r="A142" s="14" t="n">
        <v>46161</v>
      </c>
      <c r="B142" s="15" t="n">
        <v>0.8111111111111111</v>
      </c>
      <c r="C142" s="15" t="n">
        <v>0.8</v>
      </c>
      <c r="D142" s="15" t="n">
        <v>0.8076388888888889</v>
      </c>
      <c r="E142" s="15" t="n">
        <v>0.8034722222222223</v>
      </c>
      <c r="F142" s="15" t="n">
        <v>0.8013888888888889</v>
      </c>
      <c r="G142" s="15" t="n">
        <v>0.80625</v>
      </c>
      <c r="H142" s="15" t="n">
        <v>0.8027777777777778</v>
      </c>
      <c r="I142" s="15" t="n">
        <v>0.8013888888888889</v>
      </c>
      <c r="J142" s="15" t="n">
        <v>0.7986111111111112</v>
      </c>
      <c r="K142" s="15" t="n">
        <v>0.8006944444444445</v>
      </c>
      <c r="L142" s="15" t="n">
        <v>0.8020833333333334</v>
      </c>
      <c r="M142" s="15" t="n">
        <v>0.8</v>
      </c>
      <c r="N142" s="15" t="n">
        <v>0.7979166666666667</v>
      </c>
      <c r="O142" s="15" t="n">
        <v>0.7993055555555556</v>
      </c>
      <c r="P142" s="15" t="n">
        <v>0.7777777777777778</v>
      </c>
      <c r="Q142" s="15" t="n">
        <v>0.7986111111111112</v>
      </c>
      <c r="R142" s="15" t="n">
        <v>0.8055555555555556</v>
      </c>
      <c r="S142" s="15" t="n">
        <v>0.8083333333333333</v>
      </c>
      <c r="T142" s="15" t="n">
        <v>0.8097222222222222</v>
      </c>
      <c r="U142" s="15" t="n">
        <v>0.8097222222222222</v>
      </c>
      <c r="V142" s="15" t="n">
        <v>0.8020833333333334</v>
      </c>
      <c r="W142" s="15" t="n">
        <v>0.8055555555555556</v>
      </c>
      <c r="X142" s="15" t="n">
        <v>0.8069444444444445</v>
      </c>
      <c r="Y142" s="15" t="n">
        <v>0.8013888888888889</v>
      </c>
      <c r="Z142" s="15" t="n">
        <v>0.80625</v>
      </c>
      <c r="AA142" s="15" t="n">
        <v>0.80625</v>
      </c>
      <c r="AB142" s="15" t="n">
        <v>0.8083333333333333</v>
      </c>
      <c r="AC142" s="15" t="n">
        <v>0.8090277777777778</v>
      </c>
      <c r="AD142" s="15" t="n">
        <v>0.8090277777777778</v>
      </c>
      <c r="AE142" s="15" t="n">
        <v>0.8097222222222222</v>
      </c>
      <c r="AF142" s="15" t="n">
        <v>0.8083333333333333</v>
      </c>
      <c r="AG142" s="15" t="n">
        <v>0.8090277777777778</v>
      </c>
      <c r="AH142" s="15" t="n">
        <v>0.8138888888888889</v>
      </c>
      <c r="AI142" s="15" t="n">
        <v>0.8173611111111111</v>
      </c>
      <c r="AJ142" s="15" t="n">
        <v>0.8131944444444444</v>
      </c>
      <c r="AK142" s="15" t="n">
        <v>0.8166666666666667</v>
      </c>
      <c r="AL142" s="15" t="n">
        <v>0.8194444444444444</v>
      </c>
      <c r="AM142" s="15" t="n">
        <v>0.8104166666666667</v>
      </c>
      <c r="AN142" s="15" t="n">
        <v>0.8125</v>
      </c>
      <c r="AO142" s="15" t="n">
        <v>0.8152777777777778</v>
      </c>
      <c r="AP142" s="15" t="n">
        <v>0.8125</v>
      </c>
      <c r="AQ142" s="15" t="n">
        <v>0.8208333333333333</v>
      </c>
      <c r="AR142" s="15" t="n">
        <v>0.8208333333333333</v>
      </c>
      <c r="AS142" s="15" t="n">
        <v>0.8208333333333333</v>
      </c>
      <c r="AT142" s="15" t="n">
        <v>0.81875</v>
      </c>
      <c r="AU142" s="15" t="n">
        <v>0.8173611111111111</v>
      </c>
      <c r="AV142" s="15" t="n">
        <v>0.8152777777777778</v>
      </c>
      <c r="AW142" s="15" t="n">
        <v>0.8173611111111111</v>
      </c>
      <c r="AX142" s="15" t="n">
        <v>0.8166666666666667</v>
      </c>
    </row>
    <row r="143">
      <c r="A143" s="14" t="n">
        <v>46162</v>
      </c>
      <c r="B143" s="15" t="n">
        <v>0.8118055555555556</v>
      </c>
      <c r="C143" s="15" t="n">
        <v>0.8006944444444445</v>
      </c>
      <c r="D143" s="15" t="n">
        <v>0.8083333333333333</v>
      </c>
      <c r="E143" s="15" t="n">
        <v>0.8041666666666667</v>
      </c>
      <c r="F143" s="15" t="n">
        <v>0.8020833333333334</v>
      </c>
      <c r="G143" s="15" t="n">
        <v>0.8069444444444445</v>
      </c>
      <c r="H143" s="15" t="n">
        <v>0.8034722222222223</v>
      </c>
      <c r="I143" s="15" t="n">
        <v>0.8020833333333334</v>
      </c>
      <c r="J143" s="15" t="n">
        <v>0.7993055555555556</v>
      </c>
      <c r="K143" s="15" t="n">
        <v>0.8013888888888889</v>
      </c>
      <c r="L143" s="15" t="n">
        <v>0.8027777777777778</v>
      </c>
      <c r="M143" s="15" t="n">
        <v>0.8</v>
      </c>
      <c r="N143" s="15" t="n">
        <v>0.7986111111111112</v>
      </c>
      <c r="O143" s="15" t="n">
        <v>0.7993055555555556</v>
      </c>
      <c r="P143" s="15" t="n">
        <v>0.7777777777777778</v>
      </c>
      <c r="Q143" s="15" t="n">
        <v>0.7993055555555556</v>
      </c>
      <c r="R143" s="15" t="n">
        <v>0.80625</v>
      </c>
      <c r="S143" s="15" t="n">
        <v>0.8090277777777778</v>
      </c>
      <c r="T143" s="15" t="n">
        <v>0.8097222222222222</v>
      </c>
      <c r="U143" s="15" t="n">
        <v>0.8104166666666667</v>
      </c>
      <c r="V143" s="15" t="n">
        <v>0.8027777777777778</v>
      </c>
      <c r="W143" s="15" t="n">
        <v>0.80625</v>
      </c>
      <c r="X143" s="15" t="n">
        <v>0.8076388888888889</v>
      </c>
      <c r="Y143" s="15" t="n">
        <v>0.8020833333333334</v>
      </c>
      <c r="Z143" s="15" t="n">
        <v>0.80625</v>
      </c>
      <c r="AA143" s="15" t="n">
        <v>0.8069444444444445</v>
      </c>
      <c r="AB143" s="15" t="n">
        <v>0.8090277777777778</v>
      </c>
      <c r="AC143" s="15" t="n">
        <v>0.8097222222222222</v>
      </c>
      <c r="AD143" s="15" t="n">
        <v>0.8097222222222222</v>
      </c>
      <c r="AE143" s="15" t="n">
        <v>0.8104166666666667</v>
      </c>
      <c r="AF143" s="15" t="n">
        <v>0.8083333333333333</v>
      </c>
      <c r="AG143" s="15" t="n">
        <v>0.8097222222222222</v>
      </c>
      <c r="AH143" s="15" t="n">
        <v>0.8145833333333333</v>
      </c>
      <c r="AI143" s="15" t="n">
        <v>0.8180555555555555</v>
      </c>
      <c r="AJ143" s="15" t="n">
        <v>0.8138888888888889</v>
      </c>
      <c r="AK143" s="15" t="n">
        <v>0.8173611111111111</v>
      </c>
      <c r="AL143" s="15" t="n">
        <v>0.8201388888888889</v>
      </c>
      <c r="AM143" s="15" t="n">
        <v>0.8111111111111111</v>
      </c>
      <c r="AN143" s="15" t="n">
        <v>0.8131944444444444</v>
      </c>
      <c r="AO143" s="15" t="n">
        <v>0.8152777777777778</v>
      </c>
      <c r="AP143" s="15" t="n">
        <v>0.8131944444444444</v>
      </c>
      <c r="AQ143" s="15" t="n">
        <v>0.8215277777777777</v>
      </c>
      <c r="AR143" s="15" t="n">
        <v>0.8215277777777777</v>
      </c>
      <c r="AS143" s="15" t="n">
        <v>0.8215277777777777</v>
      </c>
      <c r="AT143" s="15" t="n">
        <v>0.8194444444444444</v>
      </c>
      <c r="AU143" s="15" t="n">
        <v>0.8173611111111111</v>
      </c>
      <c r="AV143" s="15" t="n">
        <v>0.8159722222222222</v>
      </c>
      <c r="AW143" s="15" t="n">
        <v>0.8173611111111111</v>
      </c>
      <c r="AX143" s="15" t="n">
        <v>0.8173611111111111</v>
      </c>
    </row>
    <row r="144">
      <c r="A144" s="14" t="n">
        <v>46163</v>
      </c>
      <c r="B144" s="15" t="n">
        <v>0.8125</v>
      </c>
      <c r="C144" s="15" t="n">
        <v>0.8013888888888889</v>
      </c>
      <c r="D144" s="15" t="n">
        <v>0.8090277777777778</v>
      </c>
      <c r="E144" s="15" t="n">
        <v>0.8048611111111111</v>
      </c>
      <c r="F144" s="15" t="n">
        <v>0.8027777777777778</v>
      </c>
      <c r="G144" s="15" t="n">
        <v>0.8076388888888889</v>
      </c>
      <c r="H144" s="15" t="n">
        <v>0.8041666666666667</v>
      </c>
      <c r="I144" s="15" t="n">
        <v>0.8027777777777778</v>
      </c>
      <c r="J144" s="15" t="n">
        <v>0.7993055555555556</v>
      </c>
      <c r="K144" s="15" t="n">
        <v>0.8013888888888889</v>
      </c>
      <c r="L144" s="15" t="n">
        <v>0.8034722222222223</v>
      </c>
      <c r="M144" s="15" t="n">
        <v>0.8006944444444445</v>
      </c>
      <c r="N144" s="15" t="n">
        <v>0.7993055555555556</v>
      </c>
      <c r="O144" s="15" t="n">
        <v>0.8</v>
      </c>
      <c r="P144" s="15" t="n">
        <v>0.7784722222222222</v>
      </c>
      <c r="Q144" s="15" t="n">
        <v>0.8</v>
      </c>
      <c r="R144" s="15" t="n">
        <v>0.8069444444444445</v>
      </c>
      <c r="S144" s="15" t="n">
        <v>0.8090277777777778</v>
      </c>
      <c r="T144" s="15" t="n">
        <v>0.8104166666666667</v>
      </c>
      <c r="U144" s="15" t="n">
        <v>0.8111111111111111</v>
      </c>
      <c r="V144" s="15" t="n">
        <v>0.8034722222222223</v>
      </c>
      <c r="W144" s="15" t="n">
        <v>0.80625</v>
      </c>
      <c r="X144" s="15" t="n">
        <v>0.8083333333333333</v>
      </c>
      <c r="Y144" s="15" t="n">
        <v>0.8027777777777778</v>
      </c>
      <c r="Z144" s="15" t="n">
        <v>0.8069444444444445</v>
      </c>
      <c r="AA144" s="15" t="n">
        <v>0.8076388888888889</v>
      </c>
      <c r="AB144" s="15" t="n">
        <v>0.8097222222222222</v>
      </c>
      <c r="AC144" s="15" t="n">
        <v>0.8097222222222222</v>
      </c>
      <c r="AD144" s="15" t="n">
        <v>0.8104166666666667</v>
      </c>
      <c r="AE144" s="15" t="n">
        <v>0.8111111111111111</v>
      </c>
      <c r="AF144" s="15" t="n">
        <v>0.8090277777777778</v>
      </c>
      <c r="AG144" s="15" t="n">
        <v>0.8104166666666667</v>
      </c>
      <c r="AH144" s="15" t="n">
        <v>0.8152777777777778</v>
      </c>
      <c r="AI144" s="15" t="n">
        <v>0.81875</v>
      </c>
      <c r="AJ144" s="15" t="n">
        <v>0.8145833333333333</v>
      </c>
      <c r="AK144" s="15" t="n">
        <v>0.8180555555555555</v>
      </c>
      <c r="AL144" s="15" t="n">
        <v>0.8201388888888889</v>
      </c>
      <c r="AM144" s="15" t="n">
        <v>0.8118055555555556</v>
      </c>
      <c r="AN144" s="15" t="n">
        <v>0.8131944444444444</v>
      </c>
      <c r="AO144" s="15" t="n">
        <v>0.8159722222222222</v>
      </c>
      <c r="AP144" s="15" t="n">
        <v>0.8131944444444444</v>
      </c>
      <c r="AQ144" s="15" t="n">
        <v>0.8222222222222222</v>
      </c>
      <c r="AR144" s="15" t="n">
        <v>0.8215277777777777</v>
      </c>
      <c r="AS144" s="15" t="n">
        <v>0.8222222222222222</v>
      </c>
      <c r="AT144" s="15" t="n">
        <v>0.8201388888888889</v>
      </c>
      <c r="AU144" s="15" t="n">
        <v>0.8180555555555555</v>
      </c>
      <c r="AV144" s="15" t="n">
        <v>0.8159722222222222</v>
      </c>
      <c r="AW144" s="15" t="n">
        <v>0.8180555555555555</v>
      </c>
      <c r="AX144" s="15" t="n">
        <v>0.8173611111111111</v>
      </c>
    </row>
    <row r="145">
      <c r="A145" s="14" t="n">
        <v>46164</v>
      </c>
      <c r="B145" s="15" t="n">
        <v>0.8131944444444444</v>
      </c>
      <c r="C145" s="15" t="n">
        <v>0.8027777777777778</v>
      </c>
      <c r="D145" s="15" t="n">
        <v>0.8097222222222222</v>
      </c>
      <c r="E145" s="15" t="n">
        <v>0.8055555555555556</v>
      </c>
      <c r="F145" s="15" t="n">
        <v>0.8034722222222223</v>
      </c>
      <c r="G145" s="15" t="n">
        <v>0.8083333333333333</v>
      </c>
      <c r="H145" s="15" t="n">
        <v>0.8048611111111111</v>
      </c>
      <c r="I145" s="15" t="n">
        <v>0.8034722222222223</v>
      </c>
      <c r="J145" s="15" t="n">
        <v>0.8</v>
      </c>
      <c r="K145" s="15" t="n">
        <v>0.8020833333333334</v>
      </c>
      <c r="L145" s="15" t="n">
        <v>0.8041666666666667</v>
      </c>
      <c r="M145" s="15" t="n">
        <v>0.8013888888888889</v>
      </c>
      <c r="N145" s="15" t="n">
        <v>0.7993055555555556</v>
      </c>
      <c r="O145" s="15" t="n">
        <v>0.8006944444444445</v>
      </c>
      <c r="P145" s="15" t="n">
        <v>0.7791666666666667</v>
      </c>
      <c r="Q145" s="15" t="n">
        <v>0.8006944444444445</v>
      </c>
      <c r="R145" s="15" t="n">
        <v>0.8076388888888889</v>
      </c>
      <c r="S145" s="15" t="n">
        <v>0.8097222222222222</v>
      </c>
      <c r="T145" s="15" t="n">
        <v>0.8111111111111111</v>
      </c>
      <c r="U145" s="15" t="n">
        <v>0.8111111111111111</v>
      </c>
      <c r="V145" s="15" t="n">
        <v>0.8041666666666667</v>
      </c>
      <c r="W145" s="15" t="n">
        <v>0.8069444444444445</v>
      </c>
      <c r="X145" s="15" t="n">
        <v>0.8083333333333333</v>
      </c>
      <c r="Y145" s="15" t="n">
        <v>0.8034722222222223</v>
      </c>
      <c r="Z145" s="15" t="n">
        <v>0.8076388888888889</v>
      </c>
      <c r="AA145" s="15" t="n">
        <v>0.8076388888888889</v>
      </c>
      <c r="AB145" s="15" t="n">
        <v>0.8104166666666667</v>
      </c>
      <c r="AC145" s="15" t="n">
        <v>0.8104166666666667</v>
      </c>
      <c r="AD145" s="15" t="n">
        <v>0.8104166666666667</v>
      </c>
      <c r="AE145" s="15" t="n">
        <v>0.8118055555555556</v>
      </c>
      <c r="AF145" s="15" t="n">
        <v>0.8097222222222222</v>
      </c>
      <c r="AG145" s="15" t="n">
        <v>0.8104166666666667</v>
      </c>
      <c r="AH145" s="15" t="n">
        <v>0.8159722222222222</v>
      </c>
      <c r="AI145" s="15" t="n">
        <v>0.81875</v>
      </c>
      <c r="AJ145" s="15" t="n">
        <v>0.8152777777777778</v>
      </c>
      <c r="AK145" s="15" t="n">
        <v>0.81875</v>
      </c>
      <c r="AL145" s="15" t="n">
        <v>0.8208333333333333</v>
      </c>
      <c r="AM145" s="15" t="n">
        <v>0.8118055555555556</v>
      </c>
      <c r="AN145" s="15" t="n">
        <v>0.8138888888888889</v>
      </c>
      <c r="AO145" s="15" t="n">
        <v>0.8166666666666667</v>
      </c>
      <c r="AP145" s="15" t="n">
        <v>0.8138888888888889</v>
      </c>
      <c r="AQ145" s="15" t="n">
        <v>0.8229166666666666</v>
      </c>
      <c r="AR145" s="15" t="n">
        <v>0.8222222222222222</v>
      </c>
      <c r="AS145" s="15" t="n">
        <v>0.8229166666666666</v>
      </c>
      <c r="AT145" s="15" t="n">
        <v>0.8201388888888889</v>
      </c>
      <c r="AU145" s="15" t="n">
        <v>0.81875</v>
      </c>
      <c r="AV145" s="15" t="n">
        <v>0.8166666666666667</v>
      </c>
      <c r="AW145" s="15" t="n">
        <v>0.81875</v>
      </c>
      <c r="AX145" s="15" t="n">
        <v>0.8180555555555555</v>
      </c>
    </row>
    <row r="146">
      <c r="A146" s="14" t="n">
        <v>46165</v>
      </c>
      <c r="B146" s="15" t="n">
        <v>0.8145833333333333</v>
      </c>
      <c r="C146" s="15" t="n">
        <v>0.8034722222222223</v>
      </c>
      <c r="D146" s="15" t="n">
        <v>0.8104166666666667</v>
      </c>
      <c r="E146" s="15" t="n">
        <v>0.80625</v>
      </c>
      <c r="F146" s="15" t="n">
        <v>0.8034722222222223</v>
      </c>
      <c r="G146" s="15" t="n">
        <v>0.8090277777777778</v>
      </c>
      <c r="H146" s="15" t="n">
        <v>0.8048611111111111</v>
      </c>
      <c r="I146" s="15" t="n">
        <v>0.8034722222222223</v>
      </c>
      <c r="J146" s="15" t="n">
        <v>0.8006944444444445</v>
      </c>
      <c r="K146" s="15" t="n">
        <v>0.8027777777777778</v>
      </c>
      <c r="L146" s="15" t="n">
        <v>0.8048611111111111</v>
      </c>
      <c r="M146" s="15" t="n">
        <v>0.8020833333333334</v>
      </c>
      <c r="N146" s="15" t="n">
        <v>0.8</v>
      </c>
      <c r="O146" s="15" t="n">
        <v>0.8013888888888889</v>
      </c>
      <c r="P146" s="15" t="n">
        <v>0.7791666666666667</v>
      </c>
      <c r="Q146" s="15" t="n">
        <v>0.8013888888888889</v>
      </c>
      <c r="R146" s="15" t="n">
        <v>0.8083333333333333</v>
      </c>
      <c r="S146" s="15" t="n">
        <v>0.8104166666666667</v>
      </c>
      <c r="T146" s="15" t="n">
        <v>0.8118055555555556</v>
      </c>
      <c r="U146" s="15" t="n">
        <v>0.8118055555555556</v>
      </c>
      <c r="V146" s="15" t="n">
        <v>0.8048611111111111</v>
      </c>
      <c r="W146" s="15" t="n">
        <v>0.8076388888888889</v>
      </c>
      <c r="X146" s="15" t="n">
        <v>0.8090277777777778</v>
      </c>
      <c r="Y146" s="15" t="n">
        <v>0.8034722222222223</v>
      </c>
      <c r="Z146" s="15" t="n">
        <v>0.8083333333333333</v>
      </c>
      <c r="AA146" s="15" t="n">
        <v>0.8083333333333333</v>
      </c>
      <c r="AB146" s="15" t="n">
        <v>0.8111111111111111</v>
      </c>
      <c r="AC146" s="15" t="n">
        <v>0.8111111111111111</v>
      </c>
      <c r="AD146" s="15" t="n">
        <v>0.8111111111111111</v>
      </c>
      <c r="AE146" s="15" t="n">
        <v>0.8118055555555556</v>
      </c>
      <c r="AF146" s="15" t="n">
        <v>0.8104166666666667</v>
      </c>
      <c r="AG146" s="15" t="n">
        <v>0.8111111111111111</v>
      </c>
      <c r="AH146" s="15" t="n">
        <v>0.8166666666666667</v>
      </c>
      <c r="AI146" s="15" t="n">
        <v>0.8194444444444444</v>
      </c>
      <c r="AJ146" s="15" t="n">
        <v>0.8152777777777778</v>
      </c>
      <c r="AK146" s="15" t="n">
        <v>0.81875</v>
      </c>
      <c r="AL146" s="15" t="n">
        <v>0.8215277777777777</v>
      </c>
      <c r="AM146" s="15" t="n">
        <v>0.8125</v>
      </c>
      <c r="AN146" s="15" t="n">
        <v>0.8145833333333333</v>
      </c>
      <c r="AO146" s="15" t="n">
        <v>0.8173611111111111</v>
      </c>
      <c r="AP146" s="15" t="n">
        <v>0.8145833333333333</v>
      </c>
      <c r="AQ146" s="15" t="n">
        <v>0.8229166666666666</v>
      </c>
      <c r="AR146" s="15" t="n">
        <v>0.8229166666666666</v>
      </c>
      <c r="AS146" s="15" t="n">
        <v>0.8229166666666666</v>
      </c>
      <c r="AT146" s="15" t="n">
        <v>0.8208333333333333</v>
      </c>
      <c r="AU146" s="15" t="n">
        <v>0.8194444444444444</v>
      </c>
      <c r="AV146" s="15" t="n">
        <v>0.8173611111111111</v>
      </c>
      <c r="AW146" s="15" t="n">
        <v>0.8194444444444444</v>
      </c>
      <c r="AX146" s="15" t="n">
        <v>0.8180555555555555</v>
      </c>
    </row>
    <row r="147">
      <c r="A147" s="14" t="n">
        <v>46166</v>
      </c>
      <c r="B147" s="15" t="n">
        <v>0.8152777777777778</v>
      </c>
      <c r="C147" s="15" t="n">
        <v>0.8041666666666667</v>
      </c>
      <c r="D147" s="15" t="n">
        <v>0.8111111111111111</v>
      </c>
      <c r="E147" s="15" t="n">
        <v>0.8069444444444445</v>
      </c>
      <c r="F147" s="15" t="n">
        <v>0.8041666666666667</v>
      </c>
      <c r="G147" s="15" t="n">
        <v>0.8097222222222222</v>
      </c>
      <c r="H147" s="15" t="n">
        <v>0.8055555555555556</v>
      </c>
      <c r="I147" s="15" t="n">
        <v>0.8041666666666667</v>
      </c>
      <c r="J147" s="15" t="n">
        <v>0.8013888888888889</v>
      </c>
      <c r="K147" s="15" t="n">
        <v>0.8034722222222223</v>
      </c>
      <c r="L147" s="15" t="n">
        <v>0.8055555555555556</v>
      </c>
      <c r="M147" s="15" t="n">
        <v>0.8027777777777778</v>
      </c>
      <c r="N147" s="15" t="n">
        <v>0.8006944444444445</v>
      </c>
      <c r="O147" s="15" t="n">
        <v>0.8020833333333334</v>
      </c>
      <c r="P147" s="15" t="n">
        <v>0.7798611111111111</v>
      </c>
      <c r="Q147" s="15" t="n">
        <v>0.8020833333333334</v>
      </c>
      <c r="R147" s="15" t="n">
        <v>0.8090277777777778</v>
      </c>
      <c r="S147" s="15" t="n">
        <v>0.8111111111111111</v>
      </c>
      <c r="T147" s="15" t="n">
        <v>0.8125</v>
      </c>
      <c r="U147" s="15" t="n">
        <v>0.8125</v>
      </c>
      <c r="V147" s="15" t="n">
        <v>0.8048611111111111</v>
      </c>
      <c r="W147" s="15" t="n">
        <v>0.8083333333333333</v>
      </c>
      <c r="X147" s="15" t="n">
        <v>0.8097222222222222</v>
      </c>
      <c r="Y147" s="15" t="n">
        <v>0.8041666666666667</v>
      </c>
      <c r="Z147" s="15" t="n">
        <v>0.8090277777777778</v>
      </c>
      <c r="AA147" s="15" t="n">
        <v>0.8090277777777778</v>
      </c>
      <c r="AB147" s="15" t="n">
        <v>0.8111111111111111</v>
      </c>
      <c r="AC147" s="15" t="n">
        <v>0.8118055555555556</v>
      </c>
      <c r="AD147" s="15" t="n">
        <v>0.8118055555555556</v>
      </c>
      <c r="AE147" s="15" t="n">
        <v>0.8125</v>
      </c>
      <c r="AF147" s="15" t="n">
        <v>0.8111111111111111</v>
      </c>
      <c r="AG147" s="15" t="n">
        <v>0.8118055555555556</v>
      </c>
      <c r="AH147" s="15" t="n">
        <v>0.8166666666666667</v>
      </c>
      <c r="AI147" s="15" t="n">
        <v>0.8201388888888889</v>
      </c>
      <c r="AJ147" s="15" t="n">
        <v>0.8159722222222222</v>
      </c>
      <c r="AK147" s="15" t="n">
        <v>0.8194444444444444</v>
      </c>
      <c r="AL147" s="15" t="n">
        <v>0.8222222222222222</v>
      </c>
      <c r="AM147" s="15" t="n">
        <v>0.8131944444444444</v>
      </c>
      <c r="AN147" s="15" t="n">
        <v>0.8152777777777778</v>
      </c>
      <c r="AO147" s="15" t="n">
        <v>0.8173611111111111</v>
      </c>
      <c r="AP147" s="15" t="n">
        <v>0.8152777777777778</v>
      </c>
      <c r="AQ147" s="15" t="n">
        <v>0.8236111111111111</v>
      </c>
      <c r="AR147" s="15" t="n">
        <v>0.8236111111111111</v>
      </c>
      <c r="AS147" s="15" t="n">
        <v>0.8236111111111111</v>
      </c>
      <c r="AT147" s="15" t="n">
        <v>0.8215277777777777</v>
      </c>
      <c r="AU147" s="15" t="n">
        <v>0.8194444444444444</v>
      </c>
      <c r="AV147" s="15" t="n">
        <v>0.8180555555555555</v>
      </c>
      <c r="AW147" s="15" t="n">
        <v>0.8194444444444444</v>
      </c>
      <c r="AX147" s="15" t="n">
        <v>0.81875</v>
      </c>
    </row>
    <row r="148">
      <c r="A148" s="14" t="n">
        <v>46167</v>
      </c>
      <c r="B148" s="15" t="n">
        <v>0.8159722222222222</v>
      </c>
      <c r="C148" s="15" t="n">
        <v>0.8048611111111111</v>
      </c>
      <c r="D148" s="15" t="n">
        <v>0.8118055555555556</v>
      </c>
      <c r="E148" s="15" t="n">
        <v>0.8076388888888889</v>
      </c>
      <c r="F148" s="15" t="n">
        <v>0.8048611111111111</v>
      </c>
      <c r="G148" s="15" t="n">
        <v>0.8104166666666667</v>
      </c>
      <c r="H148" s="15" t="n">
        <v>0.80625</v>
      </c>
      <c r="I148" s="15" t="n">
        <v>0.8048611111111111</v>
      </c>
      <c r="J148" s="15" t="n">
        <v>0.8020833333333334</v>
      </c>
      <c r="K148" s="15" t="n">
        <v>0.8041666666666667</v>
      </c>
      <c r="L148" s="15" t="n">
        <v>0.8055555555555556</v>
      </c>
      <c r="M148" s="15" t="n">
        <v>0.8027777777777778</v>
      </c>
      <c r="N148" s="15" t="n">
        <v>0.8013888888888889</v>
      </c>
      <c r="O148" s="15" t="n">
        <v>0.8027777777777778</v>
      </c>
      <c r="P148" s="15" t="n">
        <v>0.7798611111111111</v>
      </c>
      <c r="Q148" s="15" t="n">
        <v>0.8020833333333334</v>
      </c>
      <c r="R148" s="15" t="n">
        <v>0.8090277777777778</v>
      </c>
      <c r="S148" s="15" t="n">
        <v>0.8118055555555556</v>
      </c>
      <c r="T148" s="15" t="n">
        <v>0.8131944444444444</v>
      </c>
      <c r="U148" s="15" t="n">
        <v>0.8131944444444444</v>
      </c>
      <c r="V148" s="15" t="n">
        <v>0.8055555555555556</v>
      </c>
      <c r="W148" s="15" t="n">
        <v>0.8090277777777778</v>
      </c>
      <c r="X148" s="15" t="n">
        <v>0.8104166666666667</v>
      </c>
      <c r="Y148" s="15" t="n">
        <v>0.8048611111111111</v>
      </c>
      <c r="Z148" s="15" t="n">
        <v>0.8090277777777778</v>
      </c>
      <c r="AA148" s="15" t="n">
        <v>0.8097222222222222</v>
      </c>
      <c r="AB148" s="15" t="n">
        <v>0.8118055555555556</v>
      </c>
      <c r="AC148" s="15" t="n">
        <v>0.8125</v>
      </c>
      <c r="AD148" s="15" t="n">
        <v>0.8125</v>
      </c>
      <c r="AE148" s="15" t="n">
        <v>0.8131944444444444</v>
      </c>
      <c r="AF148" s="15" t="n">
        <v>0.8111111111111111</v>
      </c>
      <c r="AG148" s="15" t="n">
        <v>0.8125</v>
      </c>
      <c r="AH148" s="15" t="n">
        <v>0.8173611111111111</v>
      </c>
      <c r="AI148" s="15" t="n">
        <v>0.8208333333333333</v>
      </c>
      <c r="AJ148" s="15" t="n">
        <v>0.8166666666666667</v>
      </c>
      <c r="AK148" s="15" t="n">
        <v>0.8201388888888889</v>
      </c>
      <c r="AL148" s="15" t="n">
        <v>0.8222222222222222</v>
      </c>
      <c r="AM148" s="15" t="n">
        <v>0.8138888888888889</v>
      </c>
      <c r="AN148" s="15" t="n">
        <v>0.8159722222222222</v>
      </c>
      <c r="AO148" s="15" t="n">
        <v>0.8180555555555555</v>
      </c>
      <c r="AP148" s="15" t="n">
        <v>0.8152777777777778</v>
      </c>
      <c r="AQ148" s="15" t="n">
        <v>0.8243055555555555</v>
      </c>
      <c r="AR148" s="15" t="n">
        <v>0.8236111111111111</v>
      </c>
      <c r="AS148" s="15" t="n">
        <v>0.8243055555555555</v>
      </c>
      <c r="AT148" s="15" t="n">
        <v>0.8222222222222222</v>
      </c>
      <c r="AU148" s="15" t="n">
        <v>0.8201388888888889</v>
      </c>
      <c r="AV148" s="15" t="n">
        <v>0.8180555555555555</v>
      </c>
      <c r="AW148" s="15" t="n">
        <v>0.8201388888888889</v>
      </c>
      <c r="AX148" s="15" t="n">
        <v>0.81875</v>
      </c>
    </row>
    <row r="149">
      <c r="A149" s="14" t="n">
        <v>46168</v>
      </c>
      <c r="B149" s="15" t="n">
        <v>0.8166666666666667</v>
      </c>
      <c r="C149" s="15" t="n">
        <v>0.8055555555555556</v>
      </c>
      <c r="D149" s="15" t="n">
        <v>0.8125</v>
      </c>
      <c r="E149" s="15" t="n">
        <v>0.8083333333333333</v>
      </c>
      <c r="F149" s="15" t="n">
        <v>0.8055555555555556</v>
      </c>
      <c r="G149" s="15" t="n">
        <v>0.8111111111111111</v>
      </c>
      <c r="H149" s="15" t="n">
        <v>0.8069444444444445</v>
      </c>
      <c r="I149" s="15" t="n">
        <v>0.8055555555555556</v>
      </c>
      <c r="J149" s="15" t="n">
        <v>0.8027777777777778</v>
      </c>
      <c r="K149" s="15" t="n">
        <v>0.8048611111111111</v>
      </c>
      <c r="L149" s="15" t="n">
        <v>0.80625</v>
      </c>
      <c r="M149" s="15" t="n">
        <v>0.8034722222222223</v>
      </c>
      <c r="N149" s="15" t="n">
        <v>0.8020833333333334</v>
      </c>
      <c r="O149" s="15" t="n">
        <v>0.8027777777777778</v>
      </c>
      <c r="P149" s="15" t="n">
        <v>0.7805555555555556</v>
      </c>
      <c r="Q149" s="15" t="n">
        <v>0.8027777777777778</v>
      </c>
      <c r="R149" s="15" t="n">
        <v>0.8097222222222222</v>
      </c>
      <c r="S149" s="15" t="n">
        <v>0.8125</v>
      </c>
      <c r="T149" s="15" t="n">
        <v>0.8131944444444444</v>
      </c>
      <c r="U149" s="15" t="n">
        <v>0.8138888888888889</v>
      </c>
      <c r="V149" s="15" t="n">
        <v>0.80625</v>
      </c>
      <c r="W149" s="15" t="n">
        <v>0.8097222222222222</v>
      </c>
      <c r="X149" s="15" t="n">
        <v>0.8111111111111111</v>
      </c>
      <c r="Y149" s="15" t="n">
        <v>0.8055555555555556</v>
      </c>
      <c r="Z149" s="15" t="n">
        <v>0.8097222222222222</v>
      </c>
      <c r="AA149" s="15" t="n">
        <v>0.8097222222222222</v>
      </c>
      <c r="AB149" s="15" t="n">
        <v>0.8125</v>
      </c>
      <c r="AC149" s="15" t="n">
        <v>0.8125</v>
      </c>
      <c r="AD149" s="15" t="n">
        <v>0.8125</v>
      </c>
      <c r="AE149" s="15" t="n">
        <v>0.8138888888888889</v>
      </c>
      <c r="AF149" s="15" t="n">
        <v>0.8118055555555556</v>
      </c>
      <c r="AG149" s="15" t="n">
        <v>0.8125</v>
      </c>
      <c r="AH149" s="15" t="n">
        <v>0.8180555555555555</v>
      </c>
      <c r="AI149" s="15" t="n">
        <v>0.8215277777777777</v>
      </c>
      <c r="AJ149" s="15" t="n">
        <v>0.8173611111111111</v>
      </c>
      <c r="AK149" s="15" t="n">
        <v>0.8208333333333333</v>
      </c>
      <c r="AL149" s="15" t="n">
        <v>0.8229166666666666</v>
      </c>
      <c r="AM149" s="15" t="n">
        <v>0.8138888888888889</v>
      </c>
      <c r="AN149" s="15" t="n">
        <v>0.8159722222222222</v>
      </c>
      <c r="AO149" s="15" t="n">
        <v>0.81875</v>
      </c>
      <c r="AP149" s="15" t="n">
        <v>0.8159722222222222</v>
      </c>
      <c r="AQ149" s="15" t="n">
        <v>0.825</v>
      </c>
      <c r="AR149" s="15" t="n">
        <v>0.8243055555555555</v>
      </c>
      <c r="AS149" s="15" t="n">
        <v>0.8243055555555555</v>
      </c>
      <c r="AT149" s="15" t="n">
        <v>0.8222222222222222</v>
      </c>
      <c r="AU149" s="15" t="n">
        <v>0.8208333333333333</v>
      </c>
      <c r="AV149" s="15" t="n">
        <v>0.81875</v>
      </c>
      <c r="AW149" s="15" t="n">
        <v>0.8208333333333333</v>
      </c>
      <c r="AX149" s="15" t="n">
        <v>0.8194444444444444</v>
      </c>
    </row>
    <row r="150">
      <c r="A150" s="14" t="n">
        <v>46169</v>
      </c>
      <c r="B150" s="15" t="n">
        <v>0.8173611111111111</v>
      </c>
      <c r="C150" s="15" t="n">
        <v>0.80625</v>
      </c>
      <c r="D150" s="15" t="n">
        <v>0.8125</v>
      </c>
      <c r="E150" s="15" t="n">
        <v>0.8090277777777778</v>
      </c>
      <c r="F150" s="15" t="n">
        <v>0.80625</v>
      </c>
      <c r="G150" s="15" t="n">
        <v>0.8118055555555556</v>
      </c>
      <c r="H150" s="15" t="n">
        <v>0.8076388888888889</v>
      </c>
      <c r="I150" s="15" t="n">
        <v>0.80625</v>
      </c>
      <c r="J150" s="15" t="n">
        <v>0.8027777777777778</v>
      </c>
      <c r="K150" s="15" t="n">
        <v>0.8048611111111111</v>
      </c>
      <c r="L150" s="15" t="n">
        <v>0.8069444444444445</v>
      </c>
      <c r="M150" s="15" t="n">
        <v>0.8041666666666667</v>
      </c>
      <c r="N150" s="15" t="n">
        <v>0.8020833333333334</v>
      </c>
      <c r="O150" s="15" t="n">
        <v>0.8034722222222223</v>
      </c>
      <c r="P150" s="15" t="n">
        <v>0.7805555555555556</v>
      </c>
      <c r="Q150" s="15" t="n">
        <v>0.8034722222222223</v>
      </c>
      <c r="R150" s="15" t="n">
        <v>0.8104166666666667</v>
      </c>
      <c r="S150" s="15" t="n">
        <v>0.8125</v>
      </c>
      <c r="T150" s="15" t="n">
        <v>0.8138888888888889</v>
      </c>
      <c r="U150" s="15" t="n">
        <v>0.8138888888888889</v>
      </c>
      <c r="V150" s="15" t="n">
        <v>0.8069444444444445</v>
      </c>
      <c r="W150" s="15" t="n">
        <v>0.8097222222222222</v>
      </c>
      <c r="X150" s="15" t="n">
        <v>0.8111111111111111</v>
      </c>
      <c r="Y150" s="15" t="n">
        <v>0.8055555555555556</v>
      </c>
      <c r="Z150" s="15" t="n">
        <v>0.8104166666666667</v>
      </c>
      <c r="AA150" s="15" t="n">
        <v>0.8104166666666667</v>
      </c>
      <c r="AB150" s="15" t="n">
        <v>0.8131944444444444</v>
      </c>
      <c r="AC150" s="15" t="n">
        <v>0.8131944444444444</v>
      </c>
      <c r="AD150" s="15" t="n">
        <v>0.8131944444444444</v>
      </c>
      <c r="AE150" s="15" t="n">
        <v>0.8138888888888889</v>
      </c>
      <c r="AF150" s="15" t="n">
        <v>0.8125</v>
      </c>
      <c r="AG150" s="15" t="n">
        <v>0.8131944444444444</v>
      </c>
      <c r="AH150" s="15" t="n">
        <v>0.81875</v>
      </c>
      <c r="AI150" s="15" t="n">
        <v>0.8215277777777777</v>
      </c>
      <c r="AJ150" s="15" t="n">
        <v>0.8173611111111111</v>
      </c>
      <c r="AK150" s="15" t="n">
        <v>0.8208333333333333</v>
      </c>
      <c r="AL150" s="15" t="n">
        <v>0.8236111111111111</v>
      </c>
      <c r="AM150" s="15" t="n">
        <v>0.8145833333333333</v>
      </c>
      <c r="AN150" s="15" t="n">
        <v>0.8166666666666667</v>
      </c>
      <c r="AO150" s="15" t="n">
        <v>0.8194444444444444</v>
      </c>
      <c r="AP150" s="15" t="n">
        <v>0.8166666666666667</v>
      </c>
      <c r="AQ150" s="15" t="n">
        <v>0.825</v>
      </c>
      <c r="AR150" s="15" t="n">
        <v>0.825</v>
      </c>
      <c r="AS150" s="15" t="n">
        <v>0.825</v>
      </c>
      <c r="AT150" s="15" t="n">
        <v>0.8229166666666666</v>
      </c>
      <c r="AU150" s="15" t="n">
        <v>0.8215277777777777</v>
      </c>
      <c r="AV150" s="15" t="n">
        <v>0.8194444444444444</v>
      </c>
      <c r="AW150" s="15" t="n">
        <v>0.8208333333333333</v>
      </c>
      <c r="AX150" s="15" t="n">
        <v>0.8201388888888889</v>
      </c>
    </row>
    <row r="151">
      <c r="A151" s="14" t="n">
        <v>46170</v>
      </c>
      <c r="B151" s="15" t="n">
        <v>0.8180555555555555</v>
      </c>
      <c r="C151" s="15" t="n">
        <v>0.8069444444444445</v>
      </c>
      <c r="D151" s="15" t="n">
        <v>0.8131944444444444</v>
      </c>
      <c r="E151" s="15" t="n">
        <v>0.8097222222222222</v>
      </c>
      <c r="F151" s="15" t="n">
        <v>0.8069444444444445</v>
      </c>
      <c r="G151" s="15" t="n">
        <v>0.8125</v>
      </c>
      <c r="H151" s="15" t="n">
        <v>0.8083333333333333</v>
      </c>
      <c r="I151" s="15" t="n">
        <v>0.8069444444444445</v>
      </c>
      <c r="J151" s="15" t="n">
        <v>0.8034722222222223</v>
      </c>
      <c r="K151" s="15" t="n">
        <v>0.8055555555555556</v>
      </c>
      <c r="L151" s="15" t="n">
        <v>0.8076388888888889</v>
      </c>
      <c r="M151" s="15" t="n">
        <v>0.8048611111111111</v>
      </c>
      <c r="N151" s="15" t="n">
        <v>0.8027777777777778</v>
      </c>
      <c r="O151" s="15" t="n">
        <v>0.8041666666666667</v>
      </c>
      <c r="P151" s="15" t="n">
        <v>0.78125</v>
      </c>
      <c r="Q151" s="15" t="n">
        <v>0.8041666666666667</v>
      </c>
      <c r="R151" s="15" t="n">
        <v>0.8111111111111111</v>
      </c>
      <c r="S151" s="15" t="n">
        <v>0.8131944444444444</v>
      </c>
      <c r="T151" s="15" t="n">
        <v>0.8145833333333333</v>
      </c>
      <c r="U151" s="15" t="n">
        <v>0.8145833333333333</v>
      </c>
      <c r="V151" s="15" t="n">
        <v>0.8076388888888889</v>
      </c>
      <c r="W151" s="15" t="n">
        <v>0.8104166666666667</v>
      </c>
      <c r="X151" s="15" t="n">
        <v>0.8118055555555556</v>
      </c>
      <c r="Y151" s="15" t="n">
        <v>0.80625</v>
      </c>
      <c r="Z151" s="15" t="n">
        <v>0.8111111111111111</v>
      </c>
      <c r="AA151" s="15" t="n">
        <v>0.8111111111111111</v>
      </c>
      <c r="AB151" s="15" t="n">
        <v>0.8131944444444444</v>
      </c>
      <c r="AC151" s="15" t="n">
        <v>0.8138888888888889</v>
      </c>
      <c r="AD151" s="15" t="n">
        <v>0.8138888888888889</v>
      </c>
      <c r="AE151" s="15" t="n">
        <v>0.8145833333333333</v>
      </c>
      <c r="AF151" s="15" t="n">
        <v>0.8131944444444444</v>
      </c>
      <c r="AG151" s="15" t="n">
        <v>0.8138888888888889</v>
      </c>
      <c r="AH151" s="15" t="n">
        <v>0.81875</v>
      </c>
      <c r="AI151" s="15" t="n">
        <v>0.8222222222222222</v>
      </c>
      <c r="AJ151" s="15" t="n">
        <v>0.8180555555555555</v>
      </c>
      <c r="AK151" s="15" t="n">
        <v>0.8215277777777777</v>
      </c>
      <c r="AL151" s="15" t="n">
        <v>0.8243055555555555</v>
      </c>
      <c r="AM151" s="15" t="n">
        <v>0.8152777777777778</v>
      </c>
      <c r="AN151" s="15" t="n">
        <v>0.8173611111111111</v>
      </c>
      <c r="AO151" s="15" t="n">
        <v>0.8194444444444444</v>
      </c>
      <c r="AP151" s="15" t="n">
        <v>0.8166666666666667</v>
      </c>
      <c r="AQ151" s="15" t="n">
        <v>0.8256944444444444</v>
      </c>
      <c r="AR151" s="15" t="n">
        <v>0.8256944444444444</v>
      </c>
      <c r="AS151" s="15" t="n">
        <v>0.8256944444444444</v>
      </c>
      <c r="AT151" s="15" t="n">
        <v>0.8236111111111111</v>
      </c>
      <c r="AU151" s="15" t="n">
        <v>0.8215277777777777</v>
      </c>
      <c r="AV151" s="15" t="n">
        <v>0.8194444444444444</v>
      </c>
      <c r="AW151" s="15" t="n">
        <v>0.8215277777777777</v>
      </c>
      <c r="AX151" s="15" t="n">
        <v>0.8201388888888889</v>
      </c>
    </row>
    <row r="152">
      <c r="A152" s="14" t="n">
        <v>46171</v>
      </c>
      <c r="B152" s="15" t="n">
        <v>0.81875</v>
      </c>
      <c r="C152" s="15" t="n">
        <v>0.8076388888888889</v>
      </c>
      <c r="D152" s="15" t="n">
        <v>0.8138888888888889</v>
      </c>
      <c r="E152" s="15" t="n">
        <v>0.8097222222222222</v>
      </c>
      <c r="F152" s="15" t="n">
        <v>0.8076388888888889</v>
      </c>
      <c r="G152" s="15" t="n">
        <v>0.8131944444444444</v>
      </c>
      <c r="H152" s="15" t="n">
        <v>0.8090277777777778</v>
      </c>
      <c r="I152" s="15" t="n">
        <v>0.8069444444444445</v>
      </c>
      <c r="J152" s="15" t="n">
        <v>0.8041666666666667</v>
      </c>
      <c r="K152" s="15" t="n">
        <v>0.80625</v>
      </c>
      <c r="L152" s="15" t="n">
        <v>0.8083333333333333</v>
      </c>
      <c r="M152" s="15" t="n">
        <v>0.8055555555555556</v>
      </c>
      <c r="N152" s="15" t="n">
        <v>0.8034722222222223</v>
      </c>
      <c r="O152" s="15" t="n">
        <v>0.8048611111111111</v>
      </c>
      <c r="P152" s="15" t="n">
        <v>0.7819444444444444</v>
      </c>
      <c r="Q152" s="15" t="n">
        <v>0.8041666666666667</v>
      </c>
      <c r="R152" s="15" t="n">
        <v>0.8118055555555556</v>
      </c>
      <c r="S152" s="15" t="n">
        <v>0.8138888888888889</v>
      </c>
      <c r="T152" s="15" t="n">
        <v>0.8152777777777778</v>
      </c>
      <c r="U152" s="15" t="n">
        <v>0.8152777777777778</v>
      </c>
      <c r="V152" s="15" t="n">
        <v>0.8076388888888889</v>
      </c>
      <c r="W152" s="15" t="n">
        <v>0.8111111111111111</v>
      </c>
      <c r="X152" s="15" t="n">
        <v>0.8125</v>
      </c>
      <c r="Y152" s="15" t="n">
        <v>0.8069444444444445</v>
      </c>
      <c r="Z152" s="15" t="n">
        <v>0.8111111111111111</v>
      </c>
      <c r="AA152" s="15" t="n">
        <v>0.8118055555555556</v>
      </c>
      <c r="AB152" s="15" t="n">
        <v>0.8138888888888889</v>
      </c>
      <c r="AC152" s="15" t="n">
        <v>0.8145833333333333</v>
      </c>
      <c r="AD152" s="15" t="n">
        <v>0.8145833333333333</v>
      </c>
      <c r="AE152" s="15" t="n">
        <v>0.8152777777777778</v>
      </c>
      <c r="AF152" s="15" t="n">
        <v>0.8131944444444444</v>
      </c>
      <c r="AG152" s="15" t="n">
        <v>0.8145833333333333</v>
      </c>
      <c r="AH152" s="15" t="n">
        <v>0.8194444444444444</v>
      </c>
      <c r="AI152" s="15" t="n">
        <v>0.8229166666666666</v>
      </c>
      <c r="AJ152" s="15" t="n">
        <v>0.81875</v>
      </c>
      <c r="AK152" s="15" t="n">
        <v>0.8222222222222222</v>
      </c>
      <c r="AL152" s="15" t="n">
        <v>0.8243055555555555</v>
      </c>
      <c r="AM152" s="15" t="n">
        <v>0.8159722222222222</v>
      </c>
      <c r="AN152" s="15" t="n">
        <v>0.8173611111111111</v>
      </c>
      <c r="AO152" s="15" t="n">
        <v>0.8201388888888889</v>
      </c>
      <c r="AP152" s="15" t="n">
        <v>0.8173611111111111</v>
      </c>
      <c r="AQ152" s="15" t="n">
        <v>0.8263888888888888</v>
      </c>
      <c r="AR152" s="15" t="n">
        <v>0.8256944444444444</v>
      </c>
      <c r="AS152" s="15" t="n">
        <v>0.8263888888888888</v>
      </c>
      <c r="AT152" s="15" t="n">
        <v>0.8236111111111111</v>
      </c>
      <c r="AU152" s="15" t="n">
        <v>0.8222222222222222</v>
      </c>
      <c r="AV152" s="15" t="n">
        <v>0.8201388888888889</v>
      </c>
      <c r="AW152" s="15" t="n">
        <v>0.8222222222222222</v>
      </c>
      <c r="AX152" s="15" t="n">
        <v>0.8208333333333333</v>
      </c>
    </row>
    <row r="153">
      <c r="A153" s="14" t="n">
        <v>46172</v>
      </c>
      <c r="B153" s="15" t="n">
        <v>0.8194444444444444</v>
      </c>
      <c r="C153" s="15" t="n">
        <v>0.8083333333333333</v>
      </c>
      <c r="D153" s="15" t="n">
        <v>0.8145833333333333</v>
      </c>
      <c r="E153" s="15" t="n">
        <v>0.8104166666666667</v>
      </c>
      <c r="F153" s="15" t="n">
        <v>0.8076388888888889</v>
      </c>
      <c r="G153" s="15" t="n">
        <v>0.8131944444444444</v>
      </c>
      <c r="H153" s="15" t="n">
        <v>0.8090277777777778</v>
      </c>
      <c r="I153" s="15" t="n">
        <v>0.8076388888888889</v>
      </c>
      <c r="J153" s="15" t="n">
        <v>0.8048611111111111</v>
      </c>
      <c r="K153" s="15" t="n">
        <v>0.8069444444444445</v>
      </c>
      <c r="L153" s="15" t="n">
        <v>0.8083333333333333</v>
      </c>
      <c r="M153" s="15" t="n">
        <v>0.8055555555555556</v>
      </c>
      <c r="N153" s="15" t="n">
        <v>0.8041666666666667</v>
      </c>
      <c r="O153" s="15" t="n">
        <v>0.8048611111111111</v>
      </c>
      <c r="P153" s="15" t="n">
        <v>0.7819444444444444</v>
      </c>
      <c r="Q153" s="15" t="n">
        <v>0.8048611111111111</v>
      </c>
      <c r="R153" s="15" t="n">
        <v>0.8118055555555556</v>
      </c>
      <c r="S153" s="15" t="n">
        <v>0.8145833333333333</v>
      </c>
      <c r="T153" s="15" t="n">
        <v>0.8159722222222222</v>
      </c>
      <c r="U153" s="15" t="n">
        <v>0.8159722222222222</v>
      </c>
      <c r="V153" s="15" t="n">
        <v>0.8083333333333333</v>
      </c>
      <c r="W153" s="15" t="n">
        <v>0.8118055555555556</v>
      </c>
      <c r="X153" s="15" t="n">
        <v>0.8125</v>
      </c>
      <c r="Y153" s="15" t="n">
        <v>0.8076388888888889</v>
      </c>
      <c r="Z153" s="15" t="n">
        <v>0.8118055555555556</v>
      </c>
      <c r="AA153" s="15" t="n">
        <v>0.8118055555555556</v>
      </c>
      <c r="AB153" s="15" t="n">
        <v>0.8145833333333333</v>
      </c>
      <c r="AC153" s="15" t="n">
        <v>0.8145833333333333</v>
      </c>
      <c r="AD153" s="15" t="n">
        <v>0.8145833333333333</v>
      </c>
      <c r="AE153" s="15" t="n">
        <v>0.8159722222222222</v>
      </c>
      <c r="AF153" s="15" t="n">
        <v>0.8138888888888889</v>
      </c>
      <c r="AG153" s="15" t="n">
        <v>0.8145833333333333</v>
      </c>
      <c r="AH153" s="15" t="n">
        <v>0.8201388888888889</v>
      </c>
      <c r="AI153" s="15" t="n">
        <v>0.8236111111111111</v>
      </c>
      <c r="AJ153" s="15" t="n">
        <v>0.8194444444444444</v>
      </c>
      <c r="AK153" s="15" t="n">
        <v>0.8229166666666666</v>
      </c>
      <c r="AL153" s="15" t="n">
        <v>0.825</v>
      </c>
      <c r="AM153" s="15" t="n">
        <v>0.8159722222222222</v>
      </c>
      <c r="AN153" s="15" t="n">
        <v>0.8180555555555555</v>
      </c>
      <c r="AO153" s="15" t="n">
        <v>0.8208333333333333</v>
      </c>
      <c r="AP153" s="15" t="n">
        <v>0.8180555555555555</v>
      </c>
      <c r="AQ153" s="15" t="n">
        <v>0.8263888888888888</v>
      </c>
      <c r="AR153" s="15" t="n">
        <v>0.8263888888888888</v>
      </c>
      <c r="AS153" s="15" t="n">
        <v>0.8263888888888888</v>
      </c>
      <c r="AT153" s="15" t="n">
        <v>0.8243055555555555</v>
      </c>
      <c r="AU153" s="15" t="n">
        <v>0.8229166666666666</v>
      </c>
      <c r="AV153" s="15" t="n">
        <v>0.8208333333333333</v>
      </c>
      <c r="AW153" s="15" t="n">
        <v>0.8222222222222222</v>
      </c>
      <c r="AX153" s="15" t="n">
        <v>0.8208333333333333</v>
      </c>
    </row>
    <row r="154">
      <c r="A154" s="14" t="n">
        <v>46173</v>
      </c>
      <c r="B154" s="15" t="n">
        <v>0.8201388888888889</v>
      </c>
      <c r="C154" s="15" t="n">
        <v>0.8090277777777778</v>
      </c>
      <c r="D154" s="15" t="n">
        <v>0.8152777777777778</v>
      </c>
      <c r="E154" s="15" t="n">
        <v>0.8111111111111111</v>
      </c>
      <c r="F154" s="15" t="n">
        <v>0.8083333333333333</v>
      </c>
      <c r="G154" s="15" t="n">
        <v>0.8138888888888889</v>
      </c>
      <c r="H154" s="15" t="n">
        <v>0.8097222222222222</v>
      </c>
      <c r="I154" s="15" t="n">
        <v>0.8083333333333333</v>
      </c>
      <c r="J154" s="15" t="n">
        <v>0.8048611111111111</v>
      </c>
      <c r="K154" s="15" t="n">
        <v>0.8069444444444445</v>
      </c>
      <c r="L154" s="15" t="n">
        <v>0.8090277777777778</v>
      </c>
      <c r="M154" s="15" t="n">
        <v>0.80625</v>
      </c>
      <c r="N154" s="15" t="n">
        <v>0.8041666666666667</v>
      </c>
      <c r="O154" s="15" t="n">
        <v>0.8055555555555556</v>
      </c>
      <c r="P154" s="15" t="n">
        <v>0.7826388888888889</v>
      </c>
      <c r="Q154" s="15" t="n">
        <v>0.8055555555555556</v>
      </c>
      <c r="R154" s="15" t="n">
        <v>0.8125</v>
      </c>
      <c r="S154" s="15" t="n">
        <v>0.8145833333333333</v>
      </c>
      <c r="T154" s="15" t="n">
        <v>0.8159722222222222</v>
      </c>
      <c r="U154" s="15" t="n">
        <v>0.8159722222222222</v>
      </c>
      <c r="V154" s="15" t="n">
        <v>0.8090277777777778</v>
      </c>
      <c r="W154" s="15" t="n">
        <v>0.8118055555555556</v>
      </c>
      <c r="X154" s="15" t="n">
        <v>0.8131944444444444</v>
      </c>
      <c r="Y154" s="15" t="n">
        <v>0.8076388888888889</v>
      </c>
      <c r="Z154" s="15" t="n">
        <v>0.8125</v>
      </c>
      <c r="AA154" s="15" t="n">
        <v>0.8125</v>
      </c>
      <c r="AB154" s="15" t="n">
        <v>0.8145833333333333</v>
      </c>
      <c r="AC154" s="15" t="n">
        <v>0.8152777777777778</v>
      </c>
      <c r="AD154" s="15" t="n">
        <v>0.8152777777777778</v>
      </c>
      <c r="AE154" s="15" t="n">
        <v>0.8159722222222222</v>
      </c>
      <c r="AF154" s="15" t="n">
        <v>0.8145833333333333</v>
      </c>
      <c r="AG154" s="15" t="n">
        <v>0.8152777777777778</v>
      </c>
      <c r="AH154" s="15" t="n">
        <v>0.8208333333333333</v>
      </c>
      <c r="AI154" s="15" t="n">
        <v>0.8236111111111111</v>
      </c>
      <c r="AJ154" s="15" t="n">
        <v>0.8194444444444444</v>
      </c>
      <c r="AK154" s="15" t="n">
        <v>0.8229166666666666</v>
      </c>
      <c r="AL154" s="15" t="n">
        <v>0.8256944444444444</v>
      </c>
      <c r="AM154" s="15" t="n">
        <v>0.8166666666666667</v>
      </c>
      <c r="AN154" s="15" t="n">
        <v>0.81875</v>
      </c>
      <c r="AO154" s="15" t="n">
        <v>0.8208333333333333</v>
      </c>
      <c r="AP154" s="15" t="n">
        <v>0.8180555555555555</v>
      </c>
      <c r="AQ154" s="15" t="n">
        <v>0.8270833333333333</v>
      </c>
      <c r="AR154" s="15" t="n">
        <v>0.8270833333333333</v>
      </c>
      <c r="AS154" s="15" t="n">
        <v>0.8270833333333333</v>
      </c>
      <c r="AT154" s="15" t="n">
        <v>0.825</v>
      </c>
      <c r="AU154" s="15" t="n">
        <v>0.8229166666666666</v>
      </c>
      <c r="AV154" s="15" t="n">
        <v>0.8208333333333333</v>
      </c>
      <c r="AW154" s="15" t="n">
        <v>0.8229166666666666</v>
      </c>
      <c r="AX154" s="15" t="n">
        <v>0.8215277777777777</v>
      </c>
    </row>
    <row r="155">
      <c r="A155" s="14" t="n">
        <v>46174</v>
      </c>
      <c r="B155" s="15" t="n">
        <v>0.8201388888888889</v>
      </c>
      <c r="C155" s="15" t="n">
        <v>0.8097222222222222</v>
      </c>
      <c r="D155" s="15" t="n">
        <v>0.8159722222222222</v>
      </c>
      <c r="E155" s="15" t="n">
        <v>0.8118055555555556</v>
      </c>
      <c r="F155" s="15" t="n">
        <v>0.8090277777777778</v>
      </c>
      <c r="G155" s="15" t="n">
        <v>0.8145833333333333</v>
      </c>
      <c r="H155" s="15" t="n">
        <v>0.8104166666666667</v>
      </c>
      <c r="I155" s="15" t="n">
        <v>0.8090277777777778</v>
      </c>
      <c r="J155" s="15" t="n">
        <v>0.8055555555555556</v>
      </c>
      <c r="K155" s="15" t="n">
        <v>0.8076388888888889</v>
      </c>
      <c r="L155" s="15" t="n">
        <v>0.8097222222222222</v>
      </c>
      <c r="M155" s="15" t="n">
        <v>0.8069444444444445</v>
      </c>
      <c r="N155" s="15" t="n">
        <v>0.8048611111111111</v>
      </c>
      <c r="O155" s="15" t="n">
        <v>0.80625</v>
      </c>
      <c r="P155" s="15" t="n">
        <v>0.7826388888888889</v>
      </c>
      <c r="Q155" s="15" t="n">
        <v>0.8055555555555556</v>
      </c>
      <c r="R155" s="15" t="n">
        <v>0.8131944444444444</v>
      </c>
      <c r="S155" s="15" t="n">
        <v>0.8152777777777778</v>
      </c>
      <c r="T155" s="15" t="n">
        <v>0.8166666666666667</v>
      </c>
      <c r="U155" s="15" t="n">
        <v>0.8166666666666667</v>
      </c>
      <c r="V155" s="15" t="n">
        <v>0.8090277777777778</v>
      </c>
      <c r="W155" s="15" t="n">
        <v>0.8125</v>
      </c>
      <c r="X155" s="15" t="n">
        <v>0.8138888888888889</v>
      </c>
      <c r="Y155" s="15" t="n">
        <v>0.8083333333333333</v>
      </c>
      <c r="Z155" s="15" t="n">
        <v>0.8125</v>
      </c>
      <c r="AA155" s="15" t="n">
        <v>0.8131944444444444</v>
      </c>
      <c r="AB155" s="15" t="n">
        <v>0.8152777777777778</v>
      </c>
      <c r="AC155" s="15" t="n">
        <v>0.8159722222222222</v>
      </c>
      <c r="AD155" s="15" t="n">
        <v>0.8159722222222222</v>
      </c>
      <c r="AE155" s="15" t="n">
        <v>0.8166666666666667</v>
      </c>
      <c r="AF155" s="15" t="n">
        <v>0.8145833333333333</v>
      </c>
      <c r="AG155" s="15" t="n">
        <v>0.8159722222222222</v>
      </c>
      <c r="AH155" s="15" t="n">
        <v>0.8208333333333333</v>
      </c>
      <c r="AI155" s="15" t="n">
        <v>0.8243055555555555</v>
      </c>
      <c r="AJ155" s="15" t="n">
        <v>0.8201388888888889</v>
      </c>
      <c r="AK155" s="15" t="n">
        <v>0.8236111111111111</v>
      </c>
      <c r="AL155" s="15" t="n">
        <v>0.8256944444444444</v>
      </c>
      <c r="AM155" s="15" t="n">
        <v>0.8173611111111111</v>
      </c>
      <c r="AN155" s="15" t="n">
        <v>0.81875</v>
      </c>
      <c r="AO155" s="15" t="n">
        <v>0.8215277777777777</v>
      </c>
      <c r="AP155" s="15" t="n">
        <v>0.81875</v>
      </c>
      <c r="AQ155" s="15" t="n">
        <v>0.8277777777777777</v>
      </c>
      <c r="AR155" s="15" t="n">
        <v>0.8270833333333333</v>
      </c>
      <c r="AS155" s="15" t="n">
        <v>0.8270833333333333</v>
      </c>
      <c r="AT155" s="15" t="n">
        <v>0.825</v>
      </c>
      <c r="AU155" s="15" t="n">
        <v>0.8236111111111111</v>
      </c>
      <c r="AV155" s="15" t="n">
        <v>0.8215277777777777</v>
      </c>
      <c r="AW155" s="15" t="n">
        <v>0.8229166666666666</v>
      </c>
      <c r="AX155" s="15" t="n">
        <v>0.8215277777777777</v>
      </c>
    </row>
    <row r="156">
      <c r="A156" s="14" t="n">
        <v>46175</v>
      </c>
      <c r="B156" s="15" t="n">
        <v>0.8208333333333333</v>
      </c>
      <c r="C156" s="15" t="n">
        <v>0.8104166666666667</v>
      </c>
      <c r="D156" s="15" t="n">
        <v>0.8166666666666667</v>
      </c>
      <c r="E156" s="15" t="n">
        <v>0.8125</v>
      </c>
      <c r="F156" s="15" t="n">
        <v>0.8097222222222222</v>
      </c>
      <c r="G156" s="15" t="n">
        <v>0.8152777777777778</v>
      </c>
      <c r="H156" s="15" t="n">
        <v>0.8111111111111111</v>
      </c>
      <c r="I156" s="15" t="n">
        <v>0.8090277777777778</v>
      </c>
      <c r="J156" s="15" t="n">
        <v>0.80625</v>
      </c>
      <c r="K156" s="15" t="n">
        <v>0.8083333333333333</v>
      </c>
      <c r="L156" s="15" t="n">
        <v>0.8097222222222222</v>
      </c>
      <c r="M156" s="15" t="n">
        <v>0.8069444444444445</v>
      </c>
      <c r="N156" s="15" t="n">
        <v>0.8055555555555556</v>
      </c>
      <c r="O156" s="15" t="n">
        <v>0.80625</v>
      </c>
      <c r="P156" s="15" t="n">
        <v>0.7833333333333333</v>
      </c>
      <c r="Q156" s="15" t="n">
        <v>0.80625</v>
      </c>
      <c r="R156" s="15" t="n">
        <v>0.8138888888888889</v>
      </c>
      <c r="S156" s="15" t="n">
        <v>0.8159722222222222</v>
      </c>
      <c r="T156" s="15" t="n">
        <v>0.8173611111111111</v>
      </c>
      <c r="U156" s="15" t="n">
        <v>0.8173611111111111</v>
      </c>
      <c r="V156" s="15" t="n">
        <v>0.8097222222222222</v>
      </c>
      <c r="W156" s="15" t="n">
        <v>0.8131944444444444</v>
      </c>
      <c r="X156" s="15" t="n">
        <v>0.8145833333333333</v>
      </c>
      <c r="Y156" s="15" t="n">
        <v>0.8090277777777778</v>
      </c>
      <c r="Z156" s="15" t="n">
        <v>0.8131944444444444</v>
      </c>
      <c r="AA156" s="15" t="n">
        <v>0.8131944444444444</v>
      </c>
      <c r="AB156" s="15" t="n">
        <v>0.8159722222222222</v>
      </c>
      <c r="AC156" s="15" t="n">
        <v>0.8159722222222222</v>
      </c>
      <c r="AD156" s="15" t="n">
        <v>0.8159722222222222</v>
      </c>
      <c r="AE156" s="15" t="n">
        <v>0.8173611111111111</v>
      </c>
      <c r="AF156" s="15" t="n">
        <v>0.8152777777777778</v>
      </c>
      <c r="AG156" s="15" t="n">
        <v>0.8159722222222222</v>
      </c>
      <c r="AH156" s="15" t="n">
        <v>0.8215277777777777</v>
      </c>
      <c r="AI156" s="15" t="n">
        <v>0.825</v>
      </c>
      <c r="AJ156" s="15" t="n">
        <v>0.8208333333333333</v>
      </c>
      <c r="AK156" s="15" t="n">
        <v>0.8243055555555555</v>
      </c>
      <c r="AL156" s="15" t="n">
        <v>0.8263888888888888</v>
      </c>
      <c r="AM156" s="15" t="n">
        <v>0.8173611111111111</v>
      </c>
      <c r="AN156" s="15" t="n">
        <v>0.8194444444444444</v>
      </c>
      <c r="AO156" s="15" t="n">
        <v>0.8222222222222222</v>
      </c>
      <c r="AP156" s="15" t="n">
        <v>0.8194444444444444</v>
      </c>
      <c r="AQ156" s="15" t="n">
        <v>0.8277777777777777</v>
      </c>
      <c r="AR156" s="15" t="n">
        <v>0.8277777777777777</v>
      </c>
      <c r="AS156" s="15" t="n">
        <v>0.8277777777777777</v>
      </c>
      <c r="AT156" s="15" t="n">
        <v>0.8256944444444444</v>
      </c>
      <c r="AU156" s="15" t="n">
        <v>0.8236111111111111</v>
      </c>
      <c r="AV156" s="15" t="n">
        <v>0.8215277777777777</v>
      </c>
      <c r="AW156" s="15" t="n">
        <v>0.8236111111111111</v>
      </c>
      <c r="AX156" s="15" t="n">
        <v>0.8222222222222222</v>
      </c>
    </row>
    <row r="157">
      <c r="A157" s="14" t="n">
        <v>46176</v>
      </c>
      <c r="B157" s="15" t="n">
        <v>0.8215277777777777</v>
      </c>
      <c r="C157" s="15" t="n">
        <v>0.8104166666666667</v>
      </c>
      <c r="D157" s="15" t="n">
        <v>0.8166666666666667</v>
      </c>
      <c r="E157" s="15" t="n">
        <v>0.8125</v>
      </c>
      <c r="F157" s="15" t="n">
        <v>0.8097222222222222</v>
      </c>
      <c r="G157" s="15" t="n">
        <v>0.8159722222222222</v>
      </c>
      <c r="H157" s="15" t="n">
        <v>0.8111111111111111</v>
      </c>
      <c r="I157" s="15" t="n">
        <v>0.8097222222222222</v>
      </c>
      <c r="J157" s="15" t="n">
        <v>0.80625</v>
      </c>
      <c r="K157" s="15" t="n">
        <v>0.8083333333333333</v>
      </c>
      <c r="L157" s="15" t="n">
        <v>0.8104166666666667</v>
      </c>
      <c r="M157" s="15" t="n">
        <v>0.8076388888888889</v>
      </c>
      <c r="N157" s="15" t="n">
        <v>0.8055555555555556</v>
      </c>
      <c r="O157" s="15" t="n">
        <v>0.8069444444444445</v>
      </c>
      <c r="P157" s="15" t="n">
        <v>0.7833333333333333</v>
      </c>
      <c r="Q157" s="15" t="n">
        <v>0.8069444444444445</v>
      </c>
      <c r="R157" s="15" t="n">
        <v>0.8138888888888889</v>
      </c>
      <c r="S157" s="15" t="n">
        <v>0.8166666666666667</v>
      </c>
      <c r="T157" s="15" t="n">
        <v>0.8173611111111111</v>
      </c>
      <c r="U157" s="15" t="n">
        <v>0.8173611111111111</v>
      </c>
      <c r="V157" s="15" t="n">
        <v>0.8104166666666667</v>
      </c>
      <c r="W157" s="15" t="n">
        <v>0.8138888888888889</v>
      </c>
      <c r="X157" s="15" t="n">
        <v>0.8145833333333333</v>
      </c>
      <c r="Y157" s="15" t="n">
        <v>0.8090277777777778</v>
      </c>
      <c r="Z157" s="15" t="n">
        <v>0.8138888888888889</v>
      </c>
      <c r="AA157" s="15" t="n">
        <v>0.8138888888888889</v>
      </c>
      <c r="AB157" s="15" t="n">
        <v>0.8159722222222222</v>
      </c>
      <c r="AC157" s="15" t="n">
        <v>0.8166666666666667</v>
      </c>
      <c r="AD157" s="15" t="n">
        <v>0.8166666666666667</v>
      </c>
      <c r="AE157" s="15" t="n">
        <v>0.8173611111111111</v>
      </c>
      <c r="AF157" s="15" t="n">
        <v>0.8159722222222222</v>
      </c>
      <c r="AG157" s="15" t="n">
        <v>0.8166666666666667</v>
      </c>
      <c r="AH157" s="15" t="n">
        <v>0.8222222222222222</v>
      </c>
      <c r="AI157" s="15" t="n">
        <v>0.825</v>
      </c>
      <c r="AJ157" s="15" t="n">
        <v>0.8208333333333333</v>
      </c>
      <c r="AK157" s="15" t="n">
        <v>0.8243055555555555</v>
      </c>
      <c r="AL157" s="15" t="n">
        <v>0.8270833333333333</v>
      </c>
      <c r="AM157" s="15" t="n">
        <v>0.8180555555555555</v>
      </c>
      <c r="AN157" s="15" t="n">
        <v>0.8201388888888889</v>
      </c>
      <c r="AO157" s="15" t="n">
        <v>0.8222222222222222</v>
      </c>
      <c r="AP157" s="15" t="n">
        <v>0.8194444444444444</v>
      </c>
      <c r="AQ157" s="15" t="n">
        <v>0.8284722222222223</v>
      </c>
      <c r="AR157" s="15" t="n">
        <v>0.8277777777777777</v>
      </c>
      <c r="AS157" s="15" t="n">
        <v>0.8284722222222223</v>
      </c>
      <c r="AT157" s="15" t="n">
        <v>0.8256944444444444</v>
      </c>
      <c r="AU157" s="15" t="n">
        <v>0.8243055555555555</v>
      </c>
      <c r="AV157" s="15" t="n">
        <v>0.8222222222222222</v>
      </c>
      <c r="AW157" s="15" t="n">
        <v>0.8243055555555555</v>
      </c>
      <c r="AX157" s="15" t="n">
        <v>0.8222222222222222</v>
      </c>
    </row>
    <row r="158">
      <c r="A158" s="14" t="n">
        <v>46177</v>
      </c>
      <c r="B158" s="15" t="n">
        <v>0.8222222222222222</v>
      </c>
      <c r="C158" s="15" t="n">
        <v>0.8111111111111111</v>
      </c>
      <c r="D158" s="15" t="n">
        <v>0.8173611111111111</v>
      </c>
      <c r="E158" s="15" t="n">
        <v>0.8131944444444444</v>
      </c>
      <c r="F158" s="15" t="n">
        <v>0.8104166666666667</v>
      </c>
      <c r="G158" s="15" t="n">
        <v>0.8159722222222222</v>
      </c>
      <c r="H158" s="15" t="n">
        <v>0.8118055555555556</v>
      </c>
      <c r="I158" s="15" t="n">
        <v>0.8104166666666667</v>
      </c>
      <c r="J158" s="15" t="n">
        <v>0.8069444444444445</v>
      </c>
      <c r="K158" s="15" t="n">
        <v>0.8090277777777778</v>
      </c>
      <c r="L158" s="15" t="n">
        <v>0.8111111111111111</v>
      </c>
      <c r="M158" s="15" t="n">
        <v>0.8083333333333333</v>
      </c>
      <c r="N158" s="15" t="n">
        <v>0.80625</v>
      </c>
      <c r="O158" s="15" t="n">
        <v>0.8076388888888889</v>
      </c>
      <c r="P158" s="15" t="n">
        <v>0.7840277777777778</v>
      </c>
      <c r="Q158" s="15" t="n">
        <v>0.8069444444444445</v>
      </c>
      <c r="R158" s="15" t="n">
        <v>0.8145833333333333</v>
      </c>
      <c r="S158" s="15" t="n">
        <v>0.8166666666666667</v>
      </c>
      <c r="T158" s="15" t="n">
        <v>0.8180555555555555</v>
      </c>
      <c r="U158" s="15" t="n">
        <v>0.8180555555555555</v>
      </c>
      <c r="V158" s="15" t="n">
        <v>0.8104166666666667</v>
      </c>
      <c r="W158" s="15" t="n">
        <v>0.8138888888888889</v>
      </c>
      <c r="X158" s="15" t="n">
        <v>0.8152777777777778</v>
      </c>
      <c r="Y158" s="15" t="n">
        <v>0.8097222222222222</v>
      </c>
      <c r="Z158" s="15" t="n">
        <v>0.8138888888888889</v>
      </c>
      <c r="AA158" s="15" t="n">
        <v>0.8145833333333333</v>
      </c>
      <c r="AB158" s="15" t="n">
        <v>0.8166666666666667</v>
      </c>
      <c r="AC158" s="15" t="n">
        <v>0.8173611111111111</v>
      </c>
      <c r="AD158" s="15" t="n">
        <v>0.8173611111111111</v>
      </c>
      <c r="AE158" s="15" t="n">
        <v>0.8180555555555555</v>
      </c>
      <c r="AF158" s="15" t="n">
        <v>0.8159722222222222</v>
      </c>
      <c r="AG158" s="15" t="n">
        <v>0.8173611111111111</v>
      </c>
      <c r="AH158" s="15" t="n">
        <v>0.8222222222222222</v>
      </c>
      <c r="AI158" s="15" t="n">
        <v>0.8256944444444444</v>
      </c>
      <c r="AJ158" s="15" t="n">
        <v>0.8215277777777777</v>
      </c>
      <c r="AK158" s="15" t="n">
        <v>0.825</v>
      </c>
      <c r="AL158" s="15" t="n">
        <v>0.8270833333333333</v>
      </c>
      <c r="AM158" s="15" t="n">
        <v>0.8180555555555555</v>
      </c>
      <c r="AN158" s="15" t="n">
        <v>0.8201388888888889</v>
      </c>
      <c r="AO158" s="15" t="n">
        <v>0.8229166666666666</v>
      </c>
      <c r="AP158" s="15" t="n">
        <v>0.8201388888888889</v>
      </c>
      <c r="AQ158" s="15" t="n">
        <v>0.8291666666666667</v>
      </c>
      <c r="AR158" s="15" t="n">
        <v>0.8284722222222223</v>
      </c>
      <c r="AS158" s="15" t="n">
        <v>0.8284722222222223</v>
      </c>
      <c r="AT158" s="15" t="n">
        <v>0.8263888888888888</v>
      </c>
      <c r="AU158" s="15" t="n">
        <v>0.825</v>
      </c>
      <c r="AV158" s="15" t="n">
        <v>0.8229166666666666</v>
      </c>
      <c r="AW158" s="15" t="n">
        <v>0.8243055555555555</v>
      </c>
      <c r="AX158" s="15" t="n">
        <v>0.8229166666666666</v>
      </c>
    </row>
    <row r="159">
      <c r="A159" s="14" t="n">
        <v>46178</v>
      </c>
      <c r="B159" s="15" t="n">
        <v>0.8229166666666666</v>
      </c>
      <c r="C159" s="15" t="n">
        <v>0.8118055555555556</v>
      </c>
      <c r="D159" s="15" t="n">
        <v>0.8180555555555555</v>
      </c>
      <c r="E159" s="15" t="n">
        <v>0.8138888888888889</v>
      </c>
      <c r="F159" s="15" t="n">
        <v>0.8111111111111111</v>
      </c>
      <c r="G159" s="15" t="n">
        <v>0.8166666666666667</v>
      </c>
      <c r="H159" s="15" t="n">
        <v>0.8125</v>
      </c>
      <c r="I159" s="15" t="n">
        <v>0.8104166666666667</v>
      </c>
      <c r="J159" s="15" t="n">
        <v>0.8076388888888889</v>
      </c>
      <c r="K159" s="15" t="n">
        <v>0.8097222222222222</v>
      </c>
      <c r="L159" s="15" t="n">
        <v>0.8111111111111111</v>
      </c>
      <c r="M159" s="15" t="n">
        <v>0.8083333333333333</v>
      </c>
      <c r="N159" s="15" t="n">
        <v>0.8069444444444445</v>
      </c>
      <c r="O159" s="15" t="n">
        <v>0.8076388888888889</v>
      </c>
      <c r="P159" s="15" t="n">
        <v>0.7840277777777778</v>
      </c>
      <c r="Q159" s="15" t="n">
        <v>0.8076388888888889</v>
      </c>
      <c r="R159" s="15" t="n">
        <v>0.8152777777777778</v>
      </c>
      <c r="S159" s="15" t="n">
        <v>0.8173611111111111</v>
      </c>
      <c r="T159" s="15" t="n">
        <v>0.81875</v>
      </c>
      <c r="U159" s="15" t="n">
        <v>0.81875</v>
      </c>
      <c r="V159" s="15" t="n">
        <v>0.8111111111111111</v>
      </c>
      <c r="W159" s="15" t="n">
        <v>0.8145833333333333</v>
      </c>
      <c r="X159" s="15" t="n">
        <v>0.8152777777777778</v>
      </c>
      <c r="Y159" s="15" t="n">
        <v>0.8104166666666667</v>
      </c>
      <c r="Z159" s="15" t="n">
        <v>0.8145833333333333</v>
      </c>
      <c r="AA159" s="15" t="n">
        <v>0.8145833333333333</v>
      </c>
      <c r="AB159" s="15" t="n">
        <v>0.8173611111111111</v>
      </c>
      <c r="AC159" s="15" t="n">
        <v>0.8173611111111111</v>
      </c>
      <c r="AD159" s="15" t="n">
        <v>0.8173611111111111</v>
      </c>
      <c r="AE159" s="15" t="n">
        <v>0.8180555555555555</v>
      </c>
      <c r="AF159" s="15" t="n">
        <v>0.8166666666666667</v>
      </c>
      <c r="AG159" s="15" t="n">
        <v>0.8173611111111111</v>
      </c>
      <c r="AH159" s="15" t="n">
        <v>0.8229166666666666</v>
      </c>
      <c r="AI159" s="15" t="n">
        <v>0.8256944444444444</v>
      </c>
      <c r="AJ159" s="15" t="n">
        <v>0.8215277777777777</v>
      </c>
      <c r="AK159" s="15" t="n">
        <v>0.825</v>
      </c>
      <c r="AL159" s="15" t="n">
        <v>0.8277777777777777</v>
      </c>
      <c r="AM159" s="15" t="n">
        <v>0.81875</v>
      </c>
      <c r="AN159" s="15" t="n">
        <v>0.8208333333333333</v>
      </c>
      <c r="AO159" s="15" t="n">
        <v>0.8229166666666666</v>
      </c>
      <c r="AP159" s="15" t="n">
        <v>0.8208333333333333</v>
      </c>
      <c r="AQ159" s="15" t="n">
        <v>0.8291666666666667</v>
      </c>
      <c r="AR159" s="15" t="n">
        <v>0.8291666666666667</v>
      </c>
      <c r="AS159" s="15" t="n">
        <v>0.8291666666666667</v>
      </c>
      <c r="AT159" s="15" t="n">
        <v>0.8270833333333333</v>
      </c>
      <c r="AU159" s="15" t="n">
        <v>0.825</v>
      </c>
      <c r="AV159" s="15" t="n">
        <v>0.8229166666666666</v>
      </c>
      <c r="AW159" s="15" t="n">
        <v>0.825</v>
      </c>
      <c r="AX159" s="15" t="n">
        <v>0.8229166666666666</v>
      </c>
    </row>
    <row r="160">
      <c r="A160" s="14" t="n">
        <v>46179</v>
      </c>
      <c r="B160" s="15" t="n">
        <v>0.8236111111111111</v>
      </c>
      <c r="C160" s="15" t="n">
        <v>0.8125</v>
      </c>
      <c r="D160" s="15" t="n">
        <v>0.81875</v>
      </c>
      <c r="E160" s="15" t="n">
        <v>0.8145833333333333</v>
      </c>
      <c r="F160" s="15" t="n">
        <v>0.8111111111111111</v>
      </c>
      <c r="G160" s="15" t="n">
        <v>0.8173611111111111</v>
      </c>
      <c r="H160" s="15" t="n">
        <v>0.8125</v>
      </c>
      <c r="I160" s="15" t="n">
        <v>0.8111111111111111</v>
      </c>
      <c r="J160" s="15" t="n">
        <v>0.8076388888888889</v>
      </c>
      <c r="K160" s="15" t="n">
        <v>0.8097222222222222</v>
      </c>
      <c r="L160" s="15" t="n">
        <v>0.8118055555555556</v>
      </c>
      <c r="M160" s="15" t="n">
        <v>0.8090277777777778</v>
      </c>
      <c r="N160" s="15" t="n">
        <v>0.8069444444444445</v>
      </c>
      <c r="O160" s="15" t="n">
        <v>0.8083333333333333</v>
      </c>
      <c r="P160" s="15" t="n">
        <v>0.7847222222222222</v>
      </c>
      <c r="Q160" s="15" t="n">
        <v>0.8083333333333333</v>
      </c>
      <c r="R160" s="15" t="n">
        <v>0.8152777777777778</v>
      </c>
      <c r="S160" s="15" t="n">
        <v>0.8173611111111111</v>
      </c>
      <c r="T160" s="15" t="n">
        <v>0.81875</v>
      </c>
      <c r="U160" s="15" t="n">
        <v>0.81875</v>
      </c>
      <c r="V160" s="15" t="n">
        <v>0.8118055555555556</v>
      </c>
      <c r="W160" s="15" t="n">
        <v>0.8145833333333333</v>
      </c>
      <c r="X160" s="15" t="n">
        <v>0.8159722222222222</v>
      </c>
      <c r="Y160" s="15" t="n">
        <v>0.8104166666666667</v>
      </c>
      <c r="Z160" s="15" t="n">
        <v>0.8152777777777778</v>
      </c>
      <c r="AA160" s="15" t="n">
        <v>0.8152777777777778</v>
      </c>
      <c r="AB160" s="15" t="n">
        <v>0.8173611111111111</v>
      </c>
      <c r="AC160" s="15" t="n">
        <v>0.8180555555555555</v>
      </c>
      <c r="AD160" s="15" t="n">
        <v>0.8180555555555555</v>
      </c>
      <c r="AE160" s="15" t="n">
        <v>0.81875</v>
      </c>
      <c r="AF160" s="15" t="n">
        <v>0.8166666666666667</v>
      </c>
      <c r="AG160" s="15" t="n">
        <v>0.8180555555555555</v>
      </c>
      <c r="AH160" s="15" t="n">
        <v>0.8229166666666666</v>
      </c>
      <c r="AI160" s="15" t="n">
        <v>0.8263888888888888</v>
      </c>
      <c r="AJ160" s="15" t="n">
        <v>0.8222222222222222</v>
      </c>
      <c r="AK160" s="15" t="n">
        <v>0.8256944444444444</v>
      </c>
      <c r="AL160" s="15" t="n">
        <v>0.8277777777777777</v>
      </c>
      <c r="AM160" s="15" t="n">
        <v>0.8194444444444444</v>
      </c>
      <c r="AN160" s="15" t="n">
        <v>0.8215277777777777</v>
      </c>
      <c r="AO160" s="15" t="n">
        <v>0.8236111111111111</v>
      </c>
      <c r="AP160" s="15" t="n">
        <v>0.8208333333333333</v>
      </c>
      <c r="AQ160" s="15" t="n">
        <v>0.8298611111111112</v>
      </c>
      <c r="AR160" s="15" t="n">
        <v>0.8291666666666667</v>
      </c>
      <c r="AS160" s="15" t="n">
        <v>0.8291666666666667</v>
      </c>
      <c r="AT160" s="15" t="n">
        <v>0.8270833333333333</v>
      </c>
      <c r="AU160" s="15" t="n">
        <v>0.8256944444444444</v>
      </c>
      <c r="AV160" s="15" t="n">
        <v>0.8236111111111111</v>
      </c>
      <c r="AW160" s="15" t="n">
        <v>0.825</v>
      </c>
      <c r="AX160" s="15" t="n">
        <v>0.8236111111111111</v>
      </c>
    </row>
    <row r="161">
      <c r="A161" s="14" t="n">
        <v>46180</v>
      </c>
      <c r="B161" s="15" t="n">
        <v>0.8236111111111111</v>
      </c>
      <c r="C161" s="15" t="n">
        <v>0.8131944444444444</v>
      </c>
      <c r="D161" s="15" t="n">
        <v>0.81875</v>
      </c>
      <c r="E161" s="15" t="n">
        <v>0.8145833333333333</v>
      </c>
      <c r="F161" s="15" t="n">
        <v>0.8118055555555556</v>
      </c>
      <c r="G161" s="15" t="n">
        <v>0.8173611111111111</v>
      </c>
      <c r="H161" s="15" t="n">
        <v>0.8131944444444444</v>
      </c>
      <c r="I161" s="15" t="n">
        <v>0.8118055555555556</v>
      </c>
      <c r="J161" s="15" t="n">
        <v>0.8083333333333333</v>
      </c>
      <c r="K161" s="15" t="n">
        <v>0.8104166666666667</v>
      </c>
      <c r="L161" s="15" t="n">
        <v>0.8125</v>
      </c>
      <c r="M161" s="15" t="n">
        <v>0.8090277777777778</v>
      </c>
      <c r="N161" s="15" t="n">
        <v>0.8076388888888889</v>
      </c>
      <c r="O161" s="15" t="n">
        <v>0.8083333333333333</v>
      </c>
      <c r="P161" s="15" t="n">
        <v>0.7847222222222222</v>
      </c>
      <c r="Q161" s="15" t="n">
        <v>0.8083333333333333</v>
      </c>
      <c r="R161" s="15" t="n">
        <v>0.8159722222222222</v>
      </c>
      <c r="S161" s="15" t="n">
        <v>0.8180555555555555</v>
      </c>
      <c r="T161" s="15" t="n">
        <v>0.8194444444444444</v>
      </c>
      <c r="U161" s="15" t="n">
        <v>0.8194444444444444</v>
      </c>
      <c r="V161" s="15" t="n">
        <v>0.8118055555555556</v>
      </c>
      <c r="W161" s="15" t="n">
        <v>0.8152777777777778</v>
      </c>
      <c r="X161" s="15" t="n">
        <v>0.8166666666666667</v>
      </c>
      <c r="Y161" s="15" t="n">
        <v>0.8111111111111111</v>
      </c>
      <c r="Z161" s="15" t="n">
        <v>0.8152777777777778</v>
      </c>
      <c r="AA161" s="15" t="n">
        <v>0.8152777777777778</v>
      </c>
      <c r="AB161" s="15" t="n">
        <v>0.8180555555555555</v>
      </c>
      <c r="AC161" s="15" t="n">
        <v>0.8180555555555555</v>
      </c>
      <c r="AD161" s="15" t="n">
        <v>0.8180555555555555</v>
      </c>
      <c r="AE161" s="15" t="n">
        <v>0.8194444444444444</v>
      </c>
      <c r="AF161" s="15" t="n">
        <v>0.8173611111111111</v>
      </c>
      <c r="AG161" s="15" t="n">
        <v>0.8180555555555555</v>
      </c>
      <c r="AH161" s="15" t="n">
        <v>0.8236111111111111</v>
      </c>
      <c r="AI161" s="15" t="n">
        <v>0.8270833333333333</v>
      </c>
      <c r="AJ161" s="15" t="n">
        <v>0.8229166666666666</v>
      </c>
      <c r="AK161" s="15" t="n">
        <v>0.8263888888888888</v>
      </c>
      <c r="AL161" s="15" t="n">
        <v>0.8284722222222223</v>
      </c>
      <c r="AM161" s="15" t="n">
        <v>0.8194444444444444</v>
      </c>
      <c r="AN161" s="15" t="n">
        <v>0.8215277777777777</v>
      </c>
      <c r="AO161" s="15" t="n">
        <v>0.8243055555555555</v>
      </c>
      <c r="AP161" s="15" t="n">
        <v>0.8215277777777777</v>
      </c>
      <c r="AQ161" s="15" t="n">
        <v>0.8298611111111112</v>
      </c>
      <c r="AR161" s="15" t="n">
        <v>0.8298611111111112</v>
      </c>
      <c r="AS161" s="15" t="n">
        <v>0.8298611111111112</v>
      </c>
      <c r="AT161" s="15" t="n">
        <v>0.8277777777777777</v>
      </c>
      <c r="AU161" s="15" t="n">
        <v>0.8256944444444444</v>
      </c>
      <c r="AV161" s="15" t="n">
        <v>0.8236111111111111</v>
      </c>
      <c r="AW161" s="15" t="n">
        <v>0.8256944444444444</v>
      </c>
      <c r="AX161" s="15" t="n">
        <v>0.8236111111111111</v>
      </c>
    </row>
    <row r="162">
      <c r="A162" s="14" t="n">
        <v>46181</v>
      </c>
      <c r="B162" s="15" t="n">
        <v>0.8243055555555555</v>
      </c>
      <c r="C162" s="15" t="n">
        <v>0.8131944444444444</v>
      </c>
      <c r="D162" s="15" t="n">
        <v>0.8194444444444444</v>
      </c>
      <c r="E162" s="15" t="n">
        <v>0.8152777777777778</v>
      </c>
      <c r="F162" s="15" t="n">
        <v>0.8125</v>
      </c>
      <c r="G162" s="15" t="n">
        <v>0.8180555555555555</v>
      </c>
      <c r="H162" s="15" t="n">
        <v>0.8138888888888889</v>
      </c>
      <c r="I162" s="15" t="n">
        <v>0.8118055555555556</v>
      </c>
      <c r="J162" s="15" t="n">
        <v>0.8083333333333333</v>
      </c>
      <c r="K162" s="15" t="n">
        <v>0.8111111111111111</v>
      </c>
      <c r="L162" s="15" t="n">
        <v>0.8125</v>
      </c>
      <c r="M162" s="15" t="n">
        <v>0.8097222222222222</v>
      </c>
      <c r="N162" s="15" t="n">
        <v>0.8076388888888889</v>
      </c>
      <c r="O162" s="15" t="n">
        <v>0.8090277777777778</v>
      </c>
      <c r="P162" s="15" t="n">
        <v>0.7854166666666667</v>
      </c>
      <c r="Q162" s="15" t="n">
        <v>0.8090277777777778</v>
      </c>
      <c r="R162" s="15" t="n">
        <v>0.8166666666666667</v>
      </c>
      <c r="S162" s="15" t="n">
        <v>0.81875</v>
      </c>
      <c r="T162" s="15" t="n">
        <v>0.8194444444444444</v>
      </c>
      <c r="U162" s="15" t="n">
        <v>0.8201388888888889</v>
      </c>
      <c r="V162" s="15" t="n">
        <v>0.8125</v>
      </c>
      <c r="W162" s="15" t="n">
        <v>0.8159722222222222</v>
      </c>
      <c r="X162" s="15" t="n">
        <v>0.8166666666666667</v>
      </c>
      <c r="Y162" s="15" t="n">
        <v>0.8111111111111111</v>
      </c>
      <c r="Z162" s="15" t="n">
        <v>0.8159722222222222</v>
      </c>
      <c r="AA162" s="15" t="n">
        <v>0.8159722222222222</v>
      </c>
      <c r="AB162" s="15" t="n">
        <v>0.8180555555555555</v>
      </c>
      <c r="AC162" s="15" t="n">
        <v>0.81875</v>
      </c>
      <c r="AD162" s="15" t="n">
        <v>0.81875</v>
      </c>
      <c r="AE162" s="15" t="n">
        <v>0.8194444444444444</v>
      </c>
      <c r="AF162" s="15" t="n">
        <v>0.8180555555555555</v>
      </c>
      <c r="AG162" s="15" t="n">
        <v>0.81875</v>
      </c>
      <c r="AH162" s="15" t="n">
        <v>0.8243055555555555</v>
      </c>
      <c r="AI162" s="15" t="n">
        <v>0.8270833333333333</v>
      </c>
      <c r="AJ162" s="15" t="n">
        <v>0.8229166666666666</v>
      </c>
      <c r="AK162" s="15" t="n">
        <v>0.8263888888888888</v>
      </c>
      <c r="AL162" s="15" t="n">
        <v>0.8284722222222223</v>
      </c>
      <c r="AM162" s="15" t="n">
        <v>0.8201388888888889</v>
      </c>
      <c r="AN162" s="15" t="n">
        <v>0.8222222222222222</v>
      </c>
      <c r="AO162" s="15" t="n">
        <v>0.8243055555555555</v>
      </c>
      <c r="AP162" s="15" t="n">
        <v>0.8215277777777777</v>
      </c>
      <c r="AQ162" s="15" t="n">
        <v>0.8305555555555556</v>
      </c>
      <c r="AR162" s="15" t="n">
        <v>0.8298611111111112</v>
      </c>
      <c r="AS162" s="15" t="n">
        <v>0.8298611111111112</v>
      </c>
      <c r="AT162" s="15" t="n">
        <v>0.8277777777777777</v>
      </c>
      <c r="AU162" s="15" t="n">
        <v>0.8263888888888888</v>
      </c>
      <c r="AV162" s="15" t="n">
        <v>0.8243055555555555</v>
      </c>
      <c r="AW162" s="15" t="n">
        <v>0.8256944444444444</v>
      </c>
      <c r="AX162" s="15" t="n">
        <v>0.8236111111111111</v>
      </c>
    </row>
    <row r="163">
      <c r="A163" s="14" t="n">
        <v>46182</v>
      </c>
      <c r="B163" s="15" t="n">
        <v>0.825</v>
      </c>
      <c r="C163" s="15" t="n">
        <v>0.8138888888888889</v>
      </c>
      <c r="D163" s="15" t="n">
        <v>0.8194444444444444</v>
      </c>
      <c r="E163" s="15" t="n">
        <v>0.8152777777777778</v>
      </c>
      <c r="F163" s="15" t="n">
        <v>0.8125</v>
      </c>
      <c r="G163" s="15" t="n">
        <v>0.81875</v>
      </c>
      <c r="H163" s="15" t="n">
        <v>0.8138888888888889</v>
      </c>
      <c r="I163" s="15" t="n">
        <v>0.8125</v>
      </c>
      <c r="J163" s="15" t="n">
        <v>0.8090277777777778</v>
      </c>
      <c r="K163" s="15" t="n">
        <v>0.8111111111111111</v>
      </c>
      <c r="L163" s="15" t="n">
        <v>0.8131944444444444</v>
      </c>
      <c r="M163" s="15" t="n">
        <v>0.8104166666666667</v>
      </c>
      <c r="N163" s="15" t="n">
        <v>0.8083333333333333</v>
      </c>
      <c r="O163" s="15" t="n">
        <v>0.8097222222222222</v>
      </c>
      <c r="P163" s="15" t="n">
        <v>0.7854166666666667</v>
      </c>
      <c r="Q163" s="15" t="n">
        <v>0.8090277777777778</v>
      </c>
      <c r="R163" s="15" t="n">
        <v>0.8166666666666667</v>
      </c>
      <c r="S163" s="15" t="n">
        <v>0.81875</v>
      </c>
      <c r="T163" s="15" t="n">
        <v>0.8201388888888889</v>
      </c>
      <c r="U163" s="15" t="n">
        <v>0.8201388888888889</v>
      </c>
      <c r="V163" s="15" t="n">
        <v>0.8125</v>
      </c>
      <c r="W163" s="15" t="n">
        <v>0.8159722222222222</v>
      </c>
      <c r="X163" s="15" t="n">
        <v>0.8173611111111111</v>
      </c>
      <c r="Y163" s="15" t="n">
        <v>0.8118055555555556</v>
      </c>
      <c r="Z163" s="15" t="n">
        <v>0.8159722222222222</v>
      </c>
      <c r="AA163" s="15" t="n">
        <v>0.8159722222222222</v>
      </c>
      <c r="AB163" s="15" t="n">
        <v>0.81875</v>
      </c>
      <c r="AC163" s="15" t="n">
        <v>0.81875</v>
      </c>
      <c r="AD163" s="15" t="n">
        <v>0.81875</v>
      </c>
      <c r="AE163" s="15" t="n">
        <v>0.8201388888888889</v>
      </c>
      <c r="AF163" s="15" t="n">
        <v>0.8180555555555555</v>
      </c>
      <c r="AG163" s="15" t="n">
        <v>0.81875</v>
      </c>
      <c r="AH163" s="15" t="n">
        <v>0.8243055555555555</v>
      </c>
      <c r="AI163" s="15" t="n">
        <v>0.8277777777777777</v>
      </c>
      <c r="AJ163" s="15" t="n">
        <v>0.8236111111111111</v>
      </c>
      <c r="AK163" s="15" t="n">
        <v>0.8270833333333333</v>
      </c>
      <c r="AL163" s="15" t="n">
        <v>0.8291666666666667</v>
      </c>
      <c r="AM163" s="15" t="n">
        <v>0.8201388888888889</v>
      </c>
      <c r="AN163" s="15" t="n">
        <v>0.8222222222222222</v>
      </c>
      <c r="AO163" s="15" t="n">
        <v>0.825</v>
      </c>
      <c r="AP163" s="15" t="n">
        <v>0.8222222222222222</v>
      </c>
      <c r="AQ163" s="15" t="n">
        <v>0.8305555555555556</v>
      </c>
      <c r="AR163" s="15" t="n">
        <v>0.8305555555555556</v>
      </c>
      <c r="AS163" s="15" t="n">
        <v>0.8305555555555556</v>
      </c>
      <c r="AT163" s="15" t="n">
        <v>0.8284722222222223</v>
      </c>
      <c r="AU163" s="15" t="n">
        <v>0.8263888888888888</v>
      </c>
      <c r="AV163" s="15" t="n">
        <v>0.8243055555555555</v>
      </c>
      <c r="AW163" s="15" t="n">
        <v>0.8263888888888888</v>
      </c>
      <c r="AX163" s="15" t="n">
        <v>0.8243055555555555</v>
      </c>
    </row>
    <row r="164">
      <c r="A164" s="14" t="n">
        <v>46183</v>
      </c>
      <c r="B164" s="15" t="n">
        <v>0.825</v>
      </c>
      <c r="C164" s="15" t="n">
        <v>0.8145833333333333</v>
      </c>
      <c r="D164" s="15" t="n">
        <v>0.8201388888888889</v>
      </c>
      <c r="E164" s="15" t="n">
        <v>0.8159722222222222</v>
      </c>
      <c r="F164" s="15" t="n">
        <v>0.8131944444444444</v>
      </c>
      <c r="G164" s="15" t="n">
        <v>0.81875</v>
      </c>
      <c r="H164" s="15" t="n">
        <v>0.8145833333333333</v>
      </c>
      <c r="I164" s="15" t="n">
        <v>0.8125</v>
      </c>
      <c r="J164" s="15" t="n">
        <v>0.8097222222222222</v>
      </c>
      <c r="K164" s="15" t="n">
        <v>0.8118055555555556</v>
      </c>
      <c r="L164" s="15" t="n">
        <v>0.8131944444444444</v>
      </c>
      <c r="M164" s="15" t="n">
        <v>0.8104166666666667</v>
      </c>
      <c r="N164" s="15" t="n">
        <v>0.8083333333333333</v>
      </c>
      <c r="O164" s="15" t="n">
        <v>0.8097222222222222</v>
      </c>
      <c r="P164" s="15" t="n">
        <v>0.7854166666666667</v>
      </c>
      <c r="Q164" s="15" t="n">
        <v>0.8097222222222222</v>
      </c>
      <c r="R164" s="15" t="n">
        <v>0.8173611111111111</v>
      </c>
      <c r="S164" s="15" t="n">
        <v>0.8194444444444444</v>
      </c>
      <c r="T164" s="15" t="n">
        <v>0.8208333333333333</v>
      </c>
      <c r="U164" s="15" t="n">
        <v>0.8208333333333333</v>
      </c>
      <c r="V164" s="15" t="n">
        <v>0.8131944444444444</v>
      </c>
      <c r="W164" s="15" t="n">
        <v>0.8166666666666667</v>
      </c>
      <c r="X164" s="15" t="n">
        <v>0.8173611111111111</v>
      </c>
      <c r="Y164" s="15" t="n">
        <v>0.8118055555555556</v>
      </c>
      <c r="Z164" s="15" t="n">
        <v>0.8166666666666667</v>
      </c>
      <c r="AA164" s="15" t="n">
        <v>0.8166666666666667</v>
      </c>
      <c r="AB164" s="15" t="n">
        <v>0.81875</v>
      </c>
      <c r="AC164" s="15" t="n">
        <v>0.8194444444444444</v>
      </c>
      <c r="AD164" s="15" t="n">
        <v>0.8194444444444444</v>
      </c>
      <c r="AE164" s="15" t="n">
        <v>0.8201388888888889</v>
      </c>
      <c r="AF164" s="15" t="n">
        <v>0.81875</v>
      </c>
      <c r="AG164" s="15" t="n">
        <v>0.8194444444444444</v>
      </c>
      <c r="AH164" s="15" t="n">
        <v>0.825</v>
      </c>
      <c r="AI164" s="15" t="n">
        <v>0.8277777777777777</v>
      </c>
      <c r="AJ164" s="15" t="n">
        <v>0.8236111111111111</v>
      </c>
      <c r="AK164" s="15" t="n">
        <v>0.8270833333333333</v>
      </c>
      <c r="AL164" s="15" t="n">
        <v>0.8291666666666667</v>
      </c>
      <c r="AM164" s="15" t="n">
        <v>0.8208333333333333</v>
      </c>
      <c r="AN164" s="15" t="n">
        <v>0.8229166666666666</v>
      </c>
      <c r="AO164" s="15" t="n">
        <v>0.825</v>
      </c>
      <c r="AP164" s="15" t="n">
        <v>0.8222222222222222</v>
      </c>
      <c r="AQ164" s="15" t="n">
        <v>0.83125</v>
      </c>
      <c r="AR164" s="15" t="n">
        <v>0.8305555555555556</v>
      </c>
      <c r="AS164" s="15" t="n">
        <v>0.8305555555555556</v>
      </c>
      <c r="AT164" s="15" t="n">
        <v>0.8284722222222223</v>
      </c>
      <c r="AU164" s="15" t="n">
        <v>0.8270833333333333</v>
      </c>
      <c r="AV164" s="15" t="n">
        <v>0.825</v>
      </c>
      <c r="AW164" s="15" t="n">
        <v>0.8263888888888888</v>
      </c>
      <c r="AX164" s="15" t="n">
        <v>0.8243055555555555</v>
      </c>
    </row>
    <row r="165">
      <c r="A165" s="14" t="n">
        <v>46184</v>
      </c>
      <c r="B165" s="15" t="n">
        <v>0.8256944444444444</v>
      </c>
      <c r="C165" s="15" t="n">
        <v>0.8145833333333333</v>
      </c>
      <c r="D165" s="15" t="n">
        <v>0.8208333333333333</v>
      </c>
      <c r="E165" s="15" t="n">
        <v>0.8166666666666667</v>
      </c>
      <c r="F165" s="15" t="n">
        <v>0.8131944444444444</v>
      </c>
      <c r="G165" s="15" t="n">
        <v>0.8194444444444444</v>
      </c>
      <c r="H165" s="15" t="n">
        <v>0.8145833333333333</v>
      </c>
      <c r="I165" s="15" t="n">
        <v>0.8131944444444444</v>
      </c>
      <c r="J165" s="15" t="n">
        <v>0.8097222222222222</v>
      </c>
      <c r="K165" s="15" t="n">
        <v>0.8118055555555556</v>
      </c>
      <c r="L165" s="15" t="n">
        <v>0.8138888888888889</v>
      </c>
      <c r="M165" s="15" t="n">
        <v>0.8111111111111111</v>
      </c>
      <c r="N165" s="15" t="n">
        <v>0.8090277777777778</v>
      </c>
      <c r="O165" s="15" t="n">
        <v>0.8104166666666667</v>
      </c>
      <c r="P165" s="15" t="n">
        <v>0.7861111111111111</v>
      </c>
      <c r="Q165" s="15" t="n">
        <v>0.8097222222222222</v>
      </c>
      <c r="R165" s="15" t="n">
        <v>0.8173611111111111</v>
      </c>
      <c r="S165" s="15" t="n">
        <v>0.8194444444444444</v>
      </c>
      <c r="T165" s="15" t="n">
        <v>0.8208333333333333</v>
      </c>
      <c r="U165" s="15" t="n">
        <v>0.8208333333333333</v>
      </c>
      <c r="V165" s="15" t="n">
        <v>0.8131944444444444</v>
      </c>
      <c r="W165" s="15" t="n">
        <v>0.8166666666666667</v>
      </c>
      <c r="X165" s="15" t="n">
        <v>0.8180555555555555</v>
      </c>
      <c r="Y165" s="15" t="n">
        <v>0.8125</v>
      </c>
      <c r="Z165" s="15" t="n">
        <v>0.8166666666666667</v>
      </c>
      <c r="AA165" s="15" t="n">
        <v>0.8166666666666667</v>
      </c>
      <c r="AB165" s="15" t="n">
        <v>0.8194444444444444</v>
      </c>
      <c r="AC165" s="15" t="n">
        <v>0.8194444444444444</v>
      </c>
      <c r="AD165" s="15" t="n">
        <v>0.8194444444444444</v>
      </c>
      <c r="AE165" s="15" t="n">
        <v>0.8208333333333333</v>
      </c>
      <c r="AF165" s="15" t="n">
        <v>0.81875</v>
      </c>
      <c r="AG165" s="15" t="n">
        <v>0.8194444444444444</v>
      </c>
      <c r="AH165" s="15" t="n">
        <v>0.825</v>
      </c>
      <c r="AI165" s="15" t="n">
        <v>0.8284722222222223</v>
      </c>
      <c r="AJ165" s="15" t="n">
        <v>0.8243055555555555</v>
      </c>
      <c r="AK165" s="15" t="n">
        <v>0.8277777777777777</v>
      </c>
      <c r="AL165" s="15" t="n">
        <v>0.8298611111111112</v>
      </c>
      <c r="AM165" s="15" t="n">
        <v>0.8208333333333333</v>
      </c>
      <c r="AN165" s="15" t="n">
        <v>0.8229166666666666</v>
      </c>
      <c r="AO165" s="15" t="n">
        <v>0.8256944444444444</v>
      </c>
      <c r="AP165" s="15" t="n">
        <v>0.8229166666666666</v>
      </c>
      <c r="AQ165" s="15" t="n">
        <v>0.83125</v>
      </c>
      <c r="AR165" s="15" t="n">
        <v>0.83125</v>
      </c>
      <c r="AS165" s="15" t="n">
        <v>0.83125</v>
      </c>
      <c r="AT165" s="15" t="n">
        <v>0.8291666666666667</v>
      </c>
      <c r="AU165" s="15" t="n">
        <v>0.8270833333333333</v>
      </c>
      <c r="AV165" s="15" t="n">
        <v>0.825</v>
      </c>
      <c r="AW165" s="15" t="n">
        <v>0.8270833333333333</v>
      </c>
      <c r="AX165" s="15" t="n">
        <v>0.825</v>
      </c>
    </row>
    <row r="166">
      <c r="A166" s="14" t="n">
        <v>46185</v>
      </c>
      <c r="B166" s="15" t="n">
        <v>0.8256944444444444</v>
      </c>
      <c r="C166" s="15" t="n">
        <v>0.8152777777777778</v>
      </c>
      <c r="D166" s="15" t="n">
        <v>0.8208333333333333</v>
      </c>
      <c r="E166" s="15" t="n">
        <v>0.8166666666666667</v>
      </c>
      <c r="F166" s="15" t="n">
        <v>0.8138888888888889</v>
      </c>
      <c r="G166" s="15" t="n">
        <v>0.8194444444444444</v>
      </c>
      <c r="H166" s="15" t="n">
        <v>0.8152777777777778</v>
      </c>
      <c r="I166" s="15" t="n">
        <v>0.8131944444444444</v>
      </c>
      <c r="J166" s="15" t="n">
        <v>0.8104166666666667</v>
      </c>
      <c r="K166" s="15" t="n">
        <v>0.8125</v>
      </c>
      <c r="L166" s="15" t="n">
        <v>0.8138888888888889</v>
      </c>
      <c r="M166" s="15" t="n">
        <v>0.8111111111111111</v>
      </c>
      <c r="N166" s="15" t="n">
        <v>0.8090277777777778</v>
      </c>
      <c r="O166" s="15" t="n">
        <v>0.8104166666666667</v>
      </c>
      <c r="P166" s="15" t="n">
        <v>0.7861111111111111</v>
      </c>
      <c r="Q166" s="15" t="n">
        <v>0.8104166666666667</v>
      </c>
      <c r="R166" s="15" t="n">
        <v>0.8180555555555555</v>
      </c>
      <c r="S166" s="15" t="n">
        <v>0.8201388888888889</v>
      </c>
      <c r="T166" s="15" t="n">
        <v>0.8215277777777777</v>
      </c>
      <c r="U166" s="15" t="n">
        <v>0.8215277777777777</v>
      </c>
      <c r="V166" s="15" t="n">
        <v>0.8138888888888889</v>
      </c>
      <c r="W166" s="15" t="n">
        <v>0.8173611111111111</v>
      </c>
      <c r="X166" s="15" t="n">
        <v>0.8180555555555555</v>
      </c>
      <c r="Y166" s="15" t="n">
        <v>0.8125</v>
      </c>
      <c r="Z166" s="15" t="n">
        <v>0.8173611111111111</v>
      </c>
      <c r="AA166" s="15" t="n">
        <v>0.8173611111111111</v>
      </c>
      <c r="AB166" s="15" t="n">
        <v>0.8194444444444444</v>
      </c>
      <c r="AC166" s="15" t="n">
        <v>0.8201388888888889</v>
      </c>
      <c r="AD166" s="15" t="n">
        <v>0.8201388888888889</v>
      </c>
      <c r="AE166" s="15" t="n">
        <v>0.8208333333333333</v>
      </c>
      <c r="AF166" s="15" t="n">
        <v>0.81875</v>
      </c>
      <c r="AG166" s="15" t="n">
        <v>0.8201388888888889</v>
      </c>
      <c r="AH166" s="15" t="n">
        <v>0.8256944444444444</v>
      </c>
      <c r="AI166" s="15" t="n">
        <v>0.8284722222222223</v>
      </c>
      <c r="AJ166" s="15" t="n">
        <v>0.8243055555555555</v>
      </c>
      <c r="AK166" s="15" t="n">
        <v>0.8277777777777777</v>
      </c>
      <c r="AL166" s="15" t="n">
        <v>0.8298611111111112</v>
      </c>
      <c r="AM166" s="15" t="n">
        <v>0.8215277777777777</v>
      </c>
      <c r="AN166" s="15" t="n">
        <v>0.8236111111111111</v>
      </c>
      <c r="AO166" s="15" t="n">
        <v>0.8256944444444444</v>
      </c>
      <c r="AP166" s="15" t="n">
        <v>0.8229166666666666</v>
      </c>
      <c r="AQ166" s="15" t="n">
        <v>0.8319444444444445</v>
      </c>
      <c r="AR166" s="15" t="n">
        <v>0.83125</v>
      </c>
      <c r="AS166" s="15" t="n">
        <v>0.83125</v>
      </c>
      <c r="AT166" s="15" t="n">
        <v>0.8291666666666667</v>
      </c>
      <c r="AU166" s="15" t="n">
        <v>0.8277777777777777</v>
      </c>
      <c r="AV166" s="15" t="n">
        <v>0.8256944444444444</v>
      </c>
      <c r="AW166" s="15" t="n">
        <v>0.8270833333333333</v>
      </c>
      <c r="AX166" s="15" t="n">
        <v>0.825</v>
      </c>
    </row>
    <row r="167">
      <c r="A167" s="14" t="n">
        <v>46186</v>
      </c>
      <c r="B167" s="15" t="n">
        <v>0.8263888888888888</v>
      </c>
      <c r="C167" s="15" t="n">
        <v>0.8152777777777778</v>
      </c>
      <c r="D167" s="15" t="n">
        <v>0.8215277777777777</v>
      </c>
      <c r="E167" s="15" t="n">
        <v>0.8173611111111111</v>
      </c>
      <c r="F167" s="15" t="n">
        <v>0.8138888888888889</v>
      </c>
      <c r="G167" s="15" t="n">
        <v>0.8201388888888889</v>
      </c>
      <c r="H167" s="15" t="n">
        <v>0.8152777777777778</v>
      </c>
      <c r="I167" s="15" t="n">
        <v>0.8138888888888889</v>
      </c>
      <c r="J167" s="15" t="n">
        <v>0.8104166666666667</v>
      </c>
      <c r="K167" s="15" t="n">
        <v>0.8125</v>
      </c>
      <c r="L167" s="15" t="n">
        <v>0.8145833333333333</v>
      </c>
      <c r="M167" s="15" t="n">
        <v>0.8118055555555556</v>
      </c>
      <c r="N167" s="15" t="n">
        <v>0.8097222222222222</v>
      </c>
      <c r="O167" s="15" t="n">
        <v>0.8111111111111111</v>
      </c>
      <c r="P167" s="15" t="n">
        <v>0.7868055555555555</v>
      </c>
      <c r="Q167" s="15" t="n">
        <v>0.8104166666666667</v>
      </c>
      <c r="R167" s="15" t="n">
        <v>0.8180555555555555</v>
      </c>
      <c r="S167" s="15" t="n">
        <v>0.8201388888888889</v>
      </c>
      <c r="T167" s="15" t="n">
        <v>0.8215277777777777</v>
      </c>
      <c r="U167" s="15" t="n">
        <v>0.8215277777777777</v>
      </c>
      <c r="V167" s="15" t="n">
        <v>0.8138888888888889</v>
      </c>
      <c r="W167" s="15" t="n">
        <v>0.8173611111111111</v>
      </c>
      <c r="X167" s="15" t="n">
        <v>0.81875</v>
      </c>
      <c r="Y167" s="15" t="n">
        <v>0.8131944444444444</v>
      </c>
      <c r="Z167" s="15" t="n">
        <v>0.8173611111111111</v>
      </c>
      <c r="AA167" s="15" t="n">
        <v>0.8173611111111111</v>
      </c>
      <c r="AB167" s="15" t="n">
        <v>0.8201388888888889</v>
      </c>
      <c r="AC167" s="15" t="n">
        <v>0.8201388888888889</v>
      </c>
      <c r="AD167" s="15" t="n">
        <v>0.8201388888888889</v>
      </c>
      <c r="AE167" s="15" t="n">
        <v>0.8215277777777777</v>
      </c>
      <c r="AF167" s="15" t="n">
        <v>0.8194444444444444</v>
      </c>
      <c r="AG167" s="15" t="n">
        <v>0.8201388888888889</v>
      </c>
      <c r="AH167" s="15" t="n">
        <v>0.8256944444444444</v>
      </c>
      <c r="AI167" s="15" t="n">
        <v>0.8291666666666667</v>
      </c>
      <c r="AJ167" s="15" t="n">
        <v>0.8243055555555555</v>
      </c>
      <c r="AK167" s="15" t="n">
        <v>0.8284722222222223</v>
      </c>
      <c r="AL167" s="15" t="n">
        <v>0.8305555555555556</v>
      </c>
      <c r="AM167" s="15" t="n">
        <v>0.8215277777777777</v>
      </c>
      <c r="AN167" s="15" t="n">
        <v>0.8236111111111111</v>
      </c>
      <c r="AO167" s="15" t="n">
        <v>0.8256944444444444</v>
      </c>
      <c r="AP167" s="15" t="n">
        <v>0.8236111111111111</v>
      </c>
      <c r="AQ167" s="15" t="n">
        <v>0.8319444444444445</v>
      </c>
      <c r="AR167" s="15" t="n">
        <v>0.8319444444444445</v>
      </c>
      <c r="AS167" s="15" t="n">
        <v>0.8319444444444445</v>
      </c>
      <c r="AT167" s="15" t="n">
        <v>0.8291666666666667</v>
      </c>
      <c r="AU167" s="15" t="n">
        <v>0.8277777777777777</v>
      </c>
      <c r="AV167" s="15" t="n">
        <v>0.8256944444444444</v>
      </c>
      <c r="AW167" s="15" t="n">
        <v>0.8277777777777777</v>
      </c>
      <c r="AX167" s="15" t="n">
        <v>0.825</v>
      </c>
    </row>
    <row r="168">
      <c r="A168" s="14" t="n">
        <v>46187</v>
      </c>
      <c r="B168" s="15" t="n">
        <v>0.8263888888888888</v>
      </c>
      <c r="C168" s="15" t="n">
        <v>0.8159722222222222</v>
      </c>
      <c r="D168" s="15" t="n">
        <v>0.8215277777777777</v>
      </c>
      <c r="E168" s="15" t="n">
        <v>0.8173611111111111</v>
      </c>
      <c r="F168" s="15" t="n">
        <v>0.8145833333333333</v>
      </c>
      <c r="G168" s="15" t="n">
        <v>0.8201388888888889</v>
      </c>
      <c r="H168" s="15" t="n">
        <v>0.8159722222222222</v>
      </c>
      <c r="I168" s="15" t="n">
        <v>0.8138888888888889</v>
      </c>
      <c r="J168" s="15" t="n">
        <v>0.8104166666666667</v>
      </c>
      <c r="K168" s="15" t="n">
        <v>0.8125</v>
      </c>
      <c r="L168" s="15" t="n">
        <v>0.8145833333333333</v>
      </c>
      <c r="M168" s="15" t="n">
        <v>0.8118055555555556</v>
      </c>
      <c r="N168" s="15" t="n">
        <v>0.8097222222222222</v>
      </c>
      <c r="O168" s="15" t="n">
        <v>0.8111111111111111</v>
      </c>
      <c r="P168" s="15" t="n">
        <v>0.7868055555555555</v>
      </c>
      <c r="Q168" s="15" t="n">
        <v>0.8111111111111111</v>
      </c>
      <c r="R168" s="15" t="n">
        <v>0.81875</v>
      </c>
      <c r="S168" s="15" t="n">
        <v>0.8208333333333333</v>
      </c>
      <c r="T168" s="15" t="n">
        <v>0.8215277777777777</v>
      </c>
      <c r="U168" s="15" t="n">
        <v>0.8215277777777777</v>
      </c>
      <c r="V168" s="15" t="n">
        <v>0.8145833333333333</v>
      </c>
      <c r="W168" s="15" t="n">
        <v>0.8180555555555555</v>
      </c>
      <c r="X168" s="15" t="n">
        <v>0.81875</v>
      </c>
      <c r="Y168" s="15" t="n">
        <v>0.8131944444444444</v>
      </c>
      <c r="Z168" s="15" t="n">
        <v>0.8180555555555555</v>
      </c>
      <c r="AA168" s="15" t="n">
        <v>0.8180555555555555</v>
      </c>
      <c r="AB168" s="15" t="n">
        <v>0.8201388888888889</v>
      </c>
      <c r="AC168" s="15" t="n">
        <v>0.8208333333333333</v>
      </c>
      <c r="AD168" s="15" t="n">
        <v>0.8208333333333333</v>
      </c>
      <c r="AE168" s="15" t="n">
        <v>0.8215277777777777</v>
      </c>
      <c r="AF168" s="15" t="n">
        <v>0.8194444444444444</v>
      </c>
      <c r="AG168" s="15" t="n">
        <v>0.8208333333333333</v>
      </c>
      <c r="AH168" s="15" t="n">
        <v>0.8256944444444444</v>
      </c>
      <c r="AI168" s="15" t="n">
        <v>0.8291666666666667</v>
      </c>
      <c r="AJ168" s="15" t="n">
        <v>0.825</v>
      </c>
      <c r="AK168" s="15" t="n">
        <v>0.8284722222222223</v>
      </c>
      <c r="AL168" s="15" t="n">
        <v>0.8305555555555556</v>
      </c>
      <c r="AM168" s="15" t="n">
        <v>0.8215277777777777</v>
      </c>
      <c r="AN168" s="15" t="n">
        <v>0.8236111111111111</v>
      </c>
      <c r="AO168" s="15" t="n">
        <v>0.8263888888888888</v>
      </c>
      <c r="AP168" s="15" t="n">
        <v>0.8236111111111111</v>
      </c>
      <c r="AQ168" s="15" t="n">
        <v>0.8326388888888889</v>
      </c>
      <c r="AR168" s="15" t="n">
        <v>0.8319444444444445</v>
      </c>
      <c r="AS168" s="15" t="n">
        <v>0.8319444444444445</v>
      </c>
      <c r="AT168" s="15" t="n">
        <v>0.8298611111111112</v>
      </c>
      <c r="AU168" s="15" t="n">
        <v>0.8284722222222223</v>
      </c>
      <c r="AV168" s="15" t="n">
        <v>0.8256944444444444</v>
      </c>
      <c r="AW168" s="15" t="n">
        <v>0.8277777777777777</v>
      </c>
      <c r="AX168" s="15" t="n">
        <v>0.8256944444444444</v>
      </c>
    </row>
    <row r="169">
      <c r="A169" s="14" t="n">
        <v>46188</v>
      </c>
      <c r="B169" s="15" t="n">
        <v>0.8270833333333333</v>
      </c>
      <c r="C169" s="15" t="n">
        <v>0.8159722222222222</v>
      </c>
      <c r="D169" s="15" t="n">
        <v>0.8222222222222222</v>
      </c>
      <c r="E169" s="15" t="n">
        <v>0.8173611111111111</v>
      </c>
      <c r="F169" s="15" t="n">
        <v>0.8145833333333333</v>
      </c>
      <c r="G169" s="15" t="n">
        <v>0.8208333333333333</v>
      </c>
      <c r="H169" s="15" t="n">
        <v>0.8159722222222222</v>
      </c>
      <c r="I169" s="15" t="n">
        <v>0.8145833333333333</v>
      </c>
      <c r="J169" s="15" t="n">
        <v>0.8111111111111111</v>
      </c>
      <c r="K169" s="15" t="n">
        <v>0.8131944444444444</v>
      </c>
      <c r="L169" s="15" t="n">
        <v>0.8152777777777778</v>
      </c>
      <c r="M169" s="15" t="n">
        <v>0.8118055555555556</v>
      </c>
      <c r="N169" s="15" t="n">
        <v>0.8104166666666667</v>
      </c>
      <c r="O169" s="15" t="n">
        <v>0.8111111111111111</v>
      </c>
      <c r="P169" s="15" t="n">
        <v>0.7868055555555555</v>
      </c>
      <c r="Q169" s="15" t="n">
        <v>0.8111111111111111</v>
      </c>
      <c r="R169" s="15" t="n">
        <v>0.81875</v>
      </c>
      <c r="S169" s="15" t="n">
        <v>0.8208333333333333</v>
      </c>
      <c r="T169" s="15" t="n">
        <v>0.8222222222222222</v>
      </c>
      <c r="U169" s="15" t="n">
        <v>0.8222222222222222</v>
      </c>
      <c r="V169" s="15" t="n">
        <v>0.8145833333333333</v>
      </c>
      <c r="W169" s="15" t="n">
        <v>0.8180555555555555</v>
      </c>
      <c r="X169" s="15" t="n">
        <v>0.81875</v>
      </c>
      <c r="Y169" s="15" t="n">
        <v>0.8131944444444444</v>
      </c>
      <c r="Z169" s="15" t="n">
        <v>0.8180555555555555</v>
      </c>
      <c r="AA169" s="15" t="n">
        <v>0.8180555555555555</v>
      </c>
      <c r="AB169" s="15" t="n">
        <v>0.8208333333333333</v>
      </c>
      <c r="AC169" s="15" t="n">
        <v>0.8208333333333333</v>
      </c>
      <c r="AD169" s="15" t="n">
        <v>0.8208333333333333</v>
      </c>
      <c r="AE169" s="15" t="n">
        <v>0.8215277777777777</v>
      </c>
      <c r="AF169" s="15" t="n">
        <v>0.8201388888888889</v>
      </c>
      <c r="AG169" s="15" t="n">
        <v>0.8208333333333333</v>
      </c>
      <c r="AH169" s="15" t="n">
        <v>0.8263888888888888</v>
      </c>
      <c r="AI169" s="15" t="n">
        <v>0.8291666666666667</v>
      </c>
      <c r="AJ169" s="15" t="n">
        <v>0.825</v>
      </c>
      <c r="AK169" s="15" t="n">
        <v>0.8284722222222223</v>
      </c>
      <c r="AL169" s="15" t="n">
        <v>0.83125</v>
      </c>
      <c r="AM169" s="15" t="n">
        <v>0.8222222222222222</v>
      </c>
      <c r="AN169" s="15" t="n">
        <v>0.8243055555555555</v>
      </c>
      <c r="AO169" s="15" t="n">
        <v>0.8263888888888888</v>
      </c>
      <c r="AP169" s="15" t="n">
        <v>0.8236111111111111</v>
      </c>
      <c r="AQ169" s="15" t="n">
        <v>0.8326388888888889</v>
      </c>
      <c r="AR169" s="15" t="n">
        <v>0.8319444444444445</v>
      </c>
      <c r="AS169" s="15" t="n">
        <v>0.8326388888888889</v>
      </c>
      <c r="AT169" s="15" t="n">
        <v>0.8298611111111112</v>
      </c>
      <c r="AU169" s="15" t="n">
        <v>0.8284722222222223</v>
      </c>
      <c r="AV169" s="15" t="n">
        <v>0.8263888888888888</v>
      </c>
      <c r="AW169" s="15" t="n">
        <v>0.8277777777777777</v>
      </c>
      <c r="AX169" s="15" t="n">
        <v>0.8256944444444444</v>
      </c>
    </row>
    <row r="170">
      <c r="A170" s="14" t="n">
        <v>46189</v>
      </c>
      <c r="B170" s="15" t="n">
        <v>0.8270833333333333</v>
      </c>
      <c r="C170" s="15" t="n">
        <v>0.8166666666666667</v>
      </c>
      <c r="D170" s="15" t="n">
        <v>0.8222222222222222</v>
      </c>
      <c r="E170" s="15" t="n">
        <v>0.8180555555555555</v>
      </c>
      <c r="F170" s="15" t="n">
        <v>0.8145833333333333</v>
      </c>
      <c r="G170" s="15" t="n">
        <v>0.8208333333333333</v>
      </c>
      <c r="H170" s="15" t="n">
        <v>0.8159722222222222</v>
      </c>
      <c r="I170" s="15" t="n">
        <v>0.8145833333333333</v>
      </c>
      <c r="J170" s="15" t="n">
        <v>0.8111111111111111</v>
      </c>
      <c r="K170" s="15" t="n">
        <v>0.8131944444444444</v>
      </c>
      <c r="L170" s="15" t="n">
        <v>0.8152777777777778</v>
      </c>
      <c r="M170" s="15" t="n">
        <v>0.8125</v>
      </c>
      <c r="N170" s="15" t="n">
        <v>0.8104166666666667</v>
      </c>
      <c r="O170" s="15" t="n">
        <v>0.8118055555555556</v>
      </c>
      <c r="P170" s="15" t="n">
        <v>0.7875</v>
      </c>
      <c r="Q170" s="15" t="n">
        <v>0.8111111111111111</v>
      </c>
      <c r="R170" s="15" t="n">
        <v>0.81875</v>
      </c>
      <c r="S170" s="15" t="n">
        <v>0.8208333333333333</v>
      </c>
      <c r="T170" s="15" t="n">
        <v>0.8222222222222222</v>
      </c>
      <c r="U170" s="15" t="n">
        <v>0.8222222222222222</v>
      </c>
      <c r="V170" s="15" t="n">
        <v>0.8145833333333333</v>
      </c>
      <c r="W170" s="15" t="n">
        <v>0.8180555555555555</v>
      </c>
      <c r="X170" s="15" t="n">
        <v>0.8194444444444444</v>
      </c>
      <c r="Y170" s="15" t="n">
        <v>0.8138888888888889</v>
      </c>
      <c r="Z170" s="15" t="n">
        <v>0.8180555555555555</v>
      </c>
      <c r="AA170" s="15" t="n">
        <v>0.81875</v>
      </c>
      <c r="AB170" s="15" t="n">
        <v>0.8208333333333333</v>
      </c>
      <c r="AC170" s="15" t="n">
        <v>0.8215277777777777</v>
      </c>
      <c r="AD170" s="15" t="n">
        <v>0.8208333333333333</v>
      </c>
      <c r="AE170" s="15" t="n">
        <v>0.8222222222222222</v>
      </c>
      <c r="AF170" s="15" t="n">
        <v>0.8201388888888889</v>
      </c>
      <c r="AG170" s="15" t="n">
        <v>0.8208333333333333</v>
      </c>
      <c r="AH170" s="15" t="n">
        <v>0.8263888888888888</v>
      </c>
      <c r="AI170" s="15" t="n">
        <v>0.8298611111111112</v>
      </c>
      <c r="AJ170" s="15" t="n">
        <v>0.8256944444444444</v>
      </c>
      <c r="AK170" s="15" t="n">
        <v>0.8291666666666667</v>
      </c>
      <c r="AL170" s="15" t="n">
        <v>0.83125</v>
      </c>
      <c r="AM170" s="15" t="n">
        <v>0.8222222222222222</v>
      </c>
      <c r="AN170" s="15" t="n">
        <v>0.8243055555555555</v>
      </c>
      <c r="AO170" s="15" t="n">
        <v>0.8270833333333333</v>
      </c>
      <c r="AP170" s="15" t="n">
        <v>0.8243055555555555</v>
      </c>
      <c r="AQ170" s="15" t="n">
        <v>0.8326388888888889</v>
      </c>
      <c r="AR170" s="15" t="n">
        <v>0.8326388888888889</v>
      </c>
      <c r="AS170" s="15" t="n">
        <v>0.8326388888888889</v>
      </c>
      <c r="AT170" s="15" t="n">
        <v>0.8305555555555556</v>
      </c>
      <c r="AU170" s="15" t="n">
        <v>0.8284722222222223</v>
      </c>
      <c r="AV170" s="15" t="n">
        <v>0.8263888888888888</v>
      </c>
      <c r="AW170" s="15" t="n">
        <v>0.8284722222222223</v>
      </c>
      <c r="AX170" s="15" t="n">
        <v>0.8256944444444444</v>
      </c>
    </row>
    <row r="171">
      <c r="A171" s="14" t="n">
        <v>46190</v>
      </c>
      <c r="B171" s="15" t="n">
        <v>0.8277777777777777</v>
      </c>
      <c r="C171" s="15" t="n">
        <v>0.8166666666666667</v>
      </c>
      <c r="D171" s="15" t="n">
        <v>0.8222222222222222</v>
      </c>
      <c r="E171" s="15" t="n">
        <v>0.8180555555555555</v>
      </c>
      <c r="F171" s="15" t="n">
        <v>0.8152777777777778</v>
      </c>
      <c r="G171" s="15" t="n">
        <v>0.8208333333333333</v>
      </c>
      <c r="H171" s="15" t="n">
        <v>0.8166666666666667</v>
      </c>
      <c r="I171" s="15" t="n">
        <v>0.8152777777777778</v>
      </c>
      <c r="J171" s="15" t="n">
        <v>0.8118055555555556</v>
      </c>
      <c r="K171" s="15" t="n">
        <v>0.8138888888888889</v>
      </c>
      <c r="L171" s="15" t="n">
        <v>0.8152777777777778</v>
      </c>
      <c r="M171" s="15" t="n">
        <v>0.8125</v>
      </c>
      <c r="N171" s="15" t="n">
        <v>0.8104166666666667</v>
      </c>
      <c r="O171" s="15" t="n">
        <v>0.8118055555555556</v>
      </c>
      <c r="P171" s="15" t="n">
        <v>0.7875</v>
      </c>
      <c r="Q171" s="15" t="n">
        <v>0.8118055555555556</v>
      </c>
      <c r="R171" s="15" t="n">
        <v>0.8194444444444444</v>
      </c>
      <c r="S171" s="15" t="n">
        <v>0.8215277777777777</v>
      </c>
      <c r="T171" s="15" t="n">
        <v>0.8229166666666666</v>
      </c>
      <c r="U171" s="15" t="n">
        <v>0.8229166666666666</v>
      </c>
      <c r="V171" s="15" t="n">
        <v>0.8152777777777778</v>
      </c>
      <c r="W171" s="15" t="n">
        <v>0.81875</v>
      </c>
      <c r="X171" s="15" t="n">
        <v>0.8194444444444444</v>
      </c>
      <c r="Y171" s="15" t="n">
        <v>0.8138888888888889</v>
      </c>
      <c r="Z171" s="15" t="n">
        <v>0.81875</v>
      </c>
      <c r="AA171" s="15" t="n">
        <v>0.81875</v>
      </c>
      <c r="AB171" s="15" t="n">
        <v>0.8208333333333333</v>
      </c>
      <c r="AC171" s="15" t="n">
        <v>0.8215277777777777</v>
      </c>
      <c r="AD171" s="15" t="n">
        <v>0.8215277777777777</v>
      </c>
      <c r="AE171" s="15" t="n">
        <v>0.8222222222222222</v>
      </c>
      <c r="AF171" s="15" t="n">
        <v>0.8201388888888889</v>
      </c>
      <c r="AG171" s="15" t="n">
        <v>0.8215277777777777</v>
      </c>
      <c r="AH171" s="15" t="n">
        <v>0.8270833333333333</v>
      </c>
      <c r="AI171" s="15" t="n">
        <v>0.8298611111111112</v>
      </c>
      <c r="AJ171" s="15" t="n">
        <v>0.8256944444444444</v>
      </c>
      <c r="AK171" s="15" t="n">
        <v>0.8291666666666667</v>
      </c>
      <c r="AL171" s="15" t="n">
        <v>0.83125</v>
      </c>
      <c r="AM171" s="15" t="n">
        <v>0.8229166666666666</v>
      </c>
      <c r="AN171" s="15" t="n">
        <v>0.8243055555555555</v>
      </c>
      <c r="AO171" s="15" t="n">
        <v>0.8270833333333333</v>
      </c>
      <c r="AP171" s="15" t="n">
        <v>0.8243055555555555</v>
      </c>
      <c r="AQ171" s="15" t="n">
        <v>0.8333333333333334</v>
      </c>
      <c r="AR171" s="15" t="n">
        <v>0.8326388888888889</v>
      </c>
      <c r="AS171" s="15" t="n">
        <v>0.8326388888888889</v>
      </c>
      <c r="AT171" s="15" t="n">
        <v>0.8305555555555556</v>
      </c>
      <c r="AU171" s="15" t="n">
        <v>0.8291666666666667</v>
      </c>
      <c r="AV171" s="15" t="n">
        <v>0.8263888888888888</v>
      </c>
      <c r="AW171" s="15" t="n">
        <v>0.8284722222222223</v>
      </c>
      <c r="AX171" s="15" t="n">
        <v>0.8263888888888888</v>
      </c>
    </row>
    <row r="172">
      <c r="A172" s="14" t="n">
        <v>46191</v>
      </c>
      <c r="B172" s="15" t="n">
        <v>0.8277777777777777</v>
      </c>
      <c r="C172" s="15" t="n">
        <v>0.8166666666666667</v>
      </c>
      <c r="D172" s="15" t="n">
        <v>0.8229166666666666</v>
      </c>
      <c r="E172" s="15" t="n">
        <v>0.81875</v>
      </c>
      <c r="F172" s="15" t="n">
        <v>0.8152777777777778</v>
      </c>
      <c r="G172" s="15" t="n">
        <v>0.8215277777777777</v>
      </c>
      <c r="H172" s="15" t="n">
        <v>0.8166666666666667</v>
      </c>
      <c r="I172" s="15" t="n">
        <v>0.8152777777777778</v>
      </c>
      <c r="J172" s="15" t="n">
        <v>0.8118055555555556</v>
      </c>
      <c r="K172" s="15" t="n">
        <v>0.8138888888888889</v>
      </c>
      <c r="L172" s="15" t="n">
        <v>0.8159722222222222</v>
      </c>
      <c r="M172" s="15" t="n">
        <v>0.8125</v>
      </c>
      <c r="N172" s="15" t="n">
        <v>0.8111111111111111</v>
      </c>
      <c r="O172" s="15" t="n">
        <v>0.8118055555555556</v>
      </c>
      <c r="P172" s="15" t="n">
        <v>0.7875</v>
      </c>
      <c r="Q172" s="15" t="n">
        <v>0.8118055555555556</v>
      </c>
      <c r="R172" s="15" t="n">
        <v>0.8194444444444444</v>
      </c>
      <c r="S172" s="15" t="n">
        <v>0.8215277777777777</v>
      </c>
      <c r="T172" s="15" t="n">
        <v>0.8229166666666666</v>
      </c>
      <c r="U172" s="15" t="n">
        <v>0.8229166666666666</v>
      </c>
      <c r="V172" s="15" t="n">
        <v>0.8152777777777778</v>
      </c>
      <c r="W172" s="15" t="n">
        <v>0.81875</v>
      </c>
      <c r="X172" s="15" t="n">
        <v>0.8194444444444444</v>
      </c>
      <c r="Y172" s="15" t="n">
        <v>0.8138888888888889</v>
      </c>
      <c r="Z172" s="15" t="n">
        <v>0.81875</v>
      </c>
      <c r="AA172" s="15" t="n">
        <v>0.81875</v>
      </c>
      <c r="AB172" s="15" t="n">
        <v>0.8215277777777777</v>
      </c>
      <c r="AC172" s="15" t="n">
        <v>0.8215277777777777</v>
      </c>
      <c r="AD172" s="15" t="n">
        <v>0.8215277777777777</v>
      </c>
      <c r="AE172" s="15" t="n">
        <v>0.8222222222222222</v>
      </c>
      <c r="AF172" s="15" t="n">
        <v>0.8208333333333333</v>
      </c>
      <c r="AG172" s="15" t="n">
        <v>0.8215277777777777</v>
      </c>
      <c r="AH172" s="15" t="n">
        <v>0.8270833333333333</v>
      </c>
      <c r="AI172" s="15" t="n">
        <v>0.8298611111111112</v>
      </c>
      <c r="AJ172" s="15" t="n">
        <v>0.8256944444444444</v>
      </c>
      <c r="AK172" s="15" t="n">
        <v>0.8291666666666667</v>
      </c>
      <c r="AL172" s="15" t="n">
        <v>0.8319444444444445</v>
      </c>
      <c r="AM172" s="15" t="n">
        <v>0.8229166666666666</v>
      </c>
      <c r="AN172" s="15" t="n">
        <v>0.825</v>
      </c>
      <c r="AO172" s="15" t="n">
        <v>0.8270833333333333</v>
      </c>
      <c r="AP172" s="15" t="n">
        <v>0.8243055555555555</v>
      </c>
      <c r="AQ172" s="15" t="n">
        <v>0.8333333333333334</v>
      </c>
      <c r="AR172" s="15" t="n">
        <v>0.8326388888888889</v>
      </c>
      <c r="AS172" s="15" t="n">
        <v>0.8326388888888889</v>
      </c>
      <c r="AT172" s="15" t="n">
        <v>0.8305555555555556</v>
      </c>
      <c r="AU172" s="15" t="n">
        <v>0.8291666666666667</v>
      </c>
      <c r="AV172" s="15" t="n">
        <v>0.8270833333333333</v>
      </c>
      <c r="AW172" s="15" t="n">
        <v>0.8284722222222223</v>
      </c>
      <c r="AX172" s="15" t="n">
        <v>0.8263888888888888</v>
      </c>
    </row>
    <row r="173">
      <c r="A173" s="14" t="n">
        <v>46192</v>
      </c>
      <c r="B173" s="15" t="n">
        <v>0.8277777777777777</v>
      </c>
      <c r="C173" s="15" t="n">
        <v>0.8173611111111111</v>
      </c>
      <c r="D173" s="15" t="n">
        <v>0.8229166666666666</v>
      </c>
      <c r="E173" s="15" t="n">
        <v>0.81875</v>
      </c>
      <c r="F173" s="15" t="n">
        <v>0.8152777777777778</v>
      </c>
      <c r="G173" s="15" t="n">
        <v>0.8215277777777777</v>
      </c>
      <c r="H173" s="15" t="n">
        <v>0.8166666666666667</v>
      </c>
      <c r="I173" s="15" t="n">
        <v>0.8152777777777778</v>
      </c>
      <c r="J173" s="15" t="n">
        <v>0.8118055555555556</v>
      </c>
      <c r="K173" s="15" t="n">
        <v>0.8138888888888889</v>
      </c>
      <c r="L173" s="15" t="n">
        <v>0.8159722222222222</v>
      </c>
      <c r="M173" s="15" t="n">
        <v>0.8131944444444444</v>
      </c>
      <c r="N173" s="15" t="n">
        <v>0.8111111111111111</v>
      </c>
      <c r="O173" s="15" t="n">
        <v>0.8125</v>
      </c>
      <c r="P173" s="15" t="n">
        <v>0.7875</v>
      </c>
      <c r="Q173" s="15" t="n">
        <v>0.8118055555555556</v>
      </c>
      <c r="R173" s="15" t="n">
        <v>0.8194444444444444</v>
      </c>
      <c r="S173" s="15" t="n">
        <v>0.8215277777777777</v>
      </c>
      <c r="T173" s="15" t="n">
        <v>0.8229166666666666</v>
      </c>
      <c r="U173" s="15" t="n">
        <v>0.8229166666666666</v>
      </c>
      <c r="V173" s="15" t="n">
        <v>0.8152777777777778</v>
      </c>
      <c r="W173" s="15" t="n">
        <v>0.81875</v>
      </c>
      <c r="X173" s="15" t="n">
        <v>0.8201388888888889</v>
      </c>
      <c r="Y173" s="15" t="n">
        <v>0.8145833333333333</v>
      </c>
      <c r="Z173" s="15" t="n">
        <v>0.81875</v>
      </c>
      <c r="AA173" s="15" t="n">
        <v>0.81875</v>
      </c>
      <c r="AB173" s="15" t="n">
        <v>0.8215277777777777</v>
      </c>
      <c r="AC173" s="15" t="n">
        <v>0.8215277777777777</v>
      </c>
      <c r="AD173" s="15" t="n">
        <v>0.8215277777777777</v>
      </c>
      <c r="AE173" s="15" t="n">
        <v>0.8229166666666666</v>
      </c>
      <c r="AF173" s="15" t="n">
        <v>0.8208333333333333</v>
      </c>
      <c r="AG173" s="15" t="n">
        <v>0.8215277777777777</v>
      </c>
      <c r="AH173" s="15" t="n">
        <v>0.8270833333333333</v>
      </c>
      <c r="AI173" s="15" t="n">
        <v>0.8305555555555556</v>
      </c>
      <c r="AJ173" s="15" t="n">
        <v>0.8263888888888888</v>
      </c>
      <c r="AK173" s="15" t="n">
        <v>0.8298611111111112</v>
      </c>
      <c r="AL173" s="15" t="n">
        <v>0.8319444444444445</v>
      </c>
      <c r="AM173" s="15" t="n">
        <v>0.8229166666666666</v>
      </c>
      <c r="AN173" s="15" t="n">
        <v>0.825</v>
      </c>
      <c r="AO173" s="15" t="n">
        <v>0.8277777777777777</v>
      </c>
      <c r="AP173" s="15" t="n">
        <v>0.825</v>
      </c>
      <c r="AQ173" s="15" t="n">
        <v>0.8333333333333334</v>
      </c>
      <c r="AR173" s="15" t="n">
        <v>0.8333333333333334</v>
      </c>
      <c r="AS173" s="15" t="n">
        <v>0.8333333333333334</v>
      </c>
      <c r="AT173" s="15" t="n">
        <v>0.83125</v>
      </c>
      <c r="AU173" s="15" t="n">
        <v>0.8291666666666667</v>
      </c>
      <c r="AV173" s="15" t="n">
        <v>0.8270833333333333</v>
      </c>
      <c r="AW173" s="15" t="n">
        <v>0.8291666666666667</v>
      </c>
      <c r="AX173" s="15" t="n">
        <v>0.8263888888888888</v>
      </c>
    </row>
    <row r="174">
      <c r="A174" s="14" t="n">
        <v>46193</v>
      </c>
      <c r="B174" s="15" t="n">
        <v>0.8284722222222223</v>
      </c>
      <c r="C174" s="15" t="n">
        <v>0.8173611111111111</v>
      </c>
      <c r="D174" s="15" t="n">
        <v>0.8229166666666666</v>
      </c>
      <c r="E174" s="15" t="n">
        <v>0.81875</v>
      </c>
      <c r="F174" s="15" t="n">
        <v>0.8159722222222222</v>
      </c>
      <c r="G174" s="15" t="n">
        <v>0.8215277777777777</v>
      </c>
      <c r="H174" s="15" t="n">
        <v>0.8173611111111111</v>
      </c>
      <c r="I174" s="15" t="n">
        <v>0.8152777777777778</v>
      </c>
      <c r="J174" s="15" t="n">
        <v>0.8118055555555556</v>
      </c>
      <c r="K174" s="15" t="n">
        <v>0.8138888888888889</v>
      </c>
      <c r="L174" s="15" t="n">
        <v>0.8159722222222222</v>
      </c>
      <c r="M174" s="15" t="n">
        <v>0.8131944444444444</v>
      </c>
      <c r="N174" s="15" t="n">
        <v>0.8111111111111111</v>
      </c>
      <c r="O174" s="15" t="n">
        <v>0.8125</v>
      </c>
      <c r="P174" s="15" t="n">
        <v>0.7881944444444444</v>
      </c>
      <c r="Q174" s="15" t="n">
        <v>0.8125</v>
      </c>
      <c r="R174" s="15" t="n">
        <v>0.8201388888888889</v>
      </c>
      <c r="S174" s="15" t="n">
        <v>0.8222222222222222</v>
      </c>
      <c r="T174" s="15" t="n">
        <v>0.8229166666666666</v>
      </c>
      <c r="U174" s="15" t="n">
        <v>0.8229166666666666</v>
      </c>
      <c r="V174" s="15" t="n">
        <v>0.8159722222222222</v>
      </c>
      <c r="W174" s="15" t="n">
        <v>0.8194444444444444</v>
      </c>
      <c r="X174" s="15" t="n">
        <v>0.8201388888888889</v>
      </c>
      <c r="Y174" s="15" t="n">
        <v>0.8145833333333333</v>
      </c>
      <c r="Z174" s="15" t="n">
        <v>0.8194444444444444</v>
      </c>
      <c r="AA174" s="15" t="n">
        <v>0.8194444444444444</v>
      </c>
      <c r="AB174" s="15" t="n">
        <v>0.8215277777777777</v>
      </c>
      <c r="AC174" s="15" t="n">
        <v>0.8222222222222222</v>
      </c>
      <c r="AD174" s="15" t="n">
        <v>0.8222222222222222</v>
      </c>
      <c r="AE174" s="15" t="n">
        <v>0.8229166666666666</v>
      </c>
      <c r="AF174" s="15" t="n">
        <v>0.8208333333333333</v>
      </c>
      <c r="AG174" s="15" t="n">
        <v>0.8215277777777777</v>
      </c>
      <c r="AH174" s="15" t="n">
        <v>0.8270833333333333</v>
      </c>
      <c r="AI174" s="15" t="n">
        <v>0.8305555555555556</v>
      </c>
      <c r="AJ174" s="15" t="n">
        <v>0.8263888888888888</v>
      </c>
      <c r="AK174" s="15" t="n">
        <v>0.8298611111111112</v>
      </c>
      <c r="AL174" s="15" t="n">
        <v>0.8319444444444445</v>
      </c>
      <c r="AM174" s="15" t="n">
        <v>0.8229166666666666</v>
      </c>
      <c r="AN174" s="15" t="n">
        <v>0.825</v>
      </c>
      <c r="AO174" s="15" t="n">
        <v>0.8277777777777777</v>
      </c>
      <c r="AP174" s="15" t="n">
        <v>0.825</v>
      </c>
      <c r="AQ174" s="15" t="n">
        <v>0.8333333333333334</v>
      </c>
      <c r="AR174" s="15" t="n">
        <v>0.8333333333333334</v>
      </c>
      <c r="AS174" s="15" t="n">
        <v>0.8333333333333334</v>
      </c>
      <c r="AT174" s="15" t="n">
        <v>0.83125</v>
      </c>
      <c r="AU174" s="15" t="n">
        <v>0.8298611111111112</v>
      </c>
      <c r="AV174" s="15" t="n">
        <v>0.8270833333333333</v>
      </c>
      <c r="AW174" s="15" t="n">
        <v>0.8291666666666667</v>
      </c>
      <c r="AX174" s="15" t="n">
        <v>0.8270833333333333</v>
      </c>
    </row>
    <row r="175">
      <c r="A175" s="14" t="n">
        <v>46194</v>
      </c>
      <c r="B175" s="15" t="n">
        <v>0.8284722222222223</v>
      </c>
      <c r="C175" s="15" t="n">
        <v>0.8173611111111111</v>
      </c>
      <c r="D175" s="15" t="n">
        <v>0.8236111111111111</v>
      </c>
      <c r="E175" s="15" t="n">
        <v>0.81875</v>
      </c>
      <c r="F175" s="15" t="n">
        <v>0.8159722222222222</v>
      </c>
      <c r="G175" s="15" t="n">
        <v>0.8222222222222222</v>
      </c>
      <c r="H175" s="15" t="n">
        <v>0.8173611111111111</v>
      </c>
      <c r="I175" s="15" t="n">
        <v>0.8159722222222222</v>
      </c>
      <c r="J175" s="15" t="n">
        <v>0.8125</v>
      </c>
      <c r="K175" s="15" t="n">
        <v>0.8145833333333333</v>
      </c>
      <c r="L175" s="15" t="n">
        <v>0.8159722222222222</v>
      </c>
      <c r="M175" s="15" t="n">
        <v>0.8131944444444444</v>
      </c>
      <c r="N175" s="15" t="n">
        <v>0.8111111111111111</v>
      </c>
      <c r="O175" s="15" t="n">
        <v>0.8125</v>
      </c>
      <c r="P175" s="15" t="n">
        <v>0.7881944444444444</v>
      </c>
      <c r="Q175" s="15" t="n">
        <v>0.8125</v>
      </c>
      <c r="R175" s="15" t="n">
        <v>0.8201388888888889</v>
      </c>
      <c r="S175" s="15" t="n">
        <v>0.8222222222222222</v>
      </c>
      <c r="T175" s="15" t="n">
        <v>0.8236111111111111</v>
      </c>
      <c r="U175" s="15" t="n">
        <v>0.8236111111111111</v>
      </c>
      <c r="V175" s="15" t="n">
        <v>0.8159722222222222</v>
      </c>
      <c r="W175" s="15" t="n">
        <v>0.8194444444444444</v>
      </c>
      <c r="X175" s="15" t="n">
        <v>0.8201388888888889</v>
      </c>
      <c r="Y175" s="15" t="n">
        <v>0.8145833333333333</v>
      </c>
      <c r="Z175" s="15" t="n">
        <v>0.8194444444444444</v>
      </c>
      <c r="AA175" s="15" t="n">
        <v>0.8194444444444444</v>
      </c>
      <c r="AB175" s="15" t="n">
        <v>0.8215277777777777</v>
      </c>
      <c r="AC175" s="15" t="n">
        <v>0.8222222222222222</v>
      </c>
      <c r="AD175" s="15" t="n">
        <v>0.8222222222222222</v>
      </c>
      <c r="AE175" s="15" t="n">
        <v>0.8229166666666666</v>
      </c>
      <c r="AF175" s="15" t="n">
        <v>0.8215277777777777</v>
      </c>
      <c r="AG175" s="15" t="n">
        <v>0.8222222222222222</v>
      </c>
      <c r="AH175" s="15" t="n">
        <v>0.8277777777777777</v>
      </c>
      <c r="AI175" s="15" t="n">
        <v>0.8305555555555556</v>
      </c>
      <c r="AJ175" s="15" t="n">
        <v>0.8263888888888888</v>
      </c>
      <c r="AK175" s="15" t="n">
        <v>0.8298611111111112</v>
      </c>
      <c r="AL175" s="15" t="n">
        <v>0.8319444444444445</v>
      </c>
      <c r="AM175" s="15" t="n">
        <v>0.8236111111111111</v>
      </c>
      <c r="AN175" s="15" t="n">
        <v>0.8256944444444444</v>
      </c>
      <c r="AO175" s="15" t="n">
        <v>0.8277777777777777</v>
      </c>
      <c r="AP175" s="15" t="n">
        <v>0.825</v>
      </c>
      <c r="AQ175" s="15" t="n">
        <v>0.8340277777777778</v>
      </c>
      <c r="AR175" s="15" t="n">
        <v>0.8333333333333334</v>
      </c>
      <c r="AS175" s="15" t="n">
        <v>0.8333333333333334</v>
      </c>
      <c r="AT175" s="15" t="n">
        <v>0.83125</v>
      </c>
      <c r="AU175" s="15" t="n">
        <v>0.8298611111111112</v>
      </c>
      <c r="AV175" s="15" t="n">
        <v>0.8270833333333333</v>
      </c>
      <c r="AW175" s="15" t="n">
        <v>0.8291666666666667</v>
      </c>
      <c r="AX175" s="15" t="n">
        <v>0.8270833333333333</v>
      </c>
    </row>
    <row r="176">
      <c r="A176" s="14" t="n">
        <v>46195</v>
      </c>
      <c r="B176" s="15" t="n">
        <v>0.8284722222222223</v>
      </c>
      <c r="C176" s="15" t="n">
        <v>0.8173611111111111</v>
      </c>
      <c r="D176" s="15" t="n">
        <v>0.8236111111111111</v>
      </c>
      <c r="E176" s="15" t="n">
        <v>0.8194444444444444</v>
      </c>
      <c r="F176" s="15" t="n">
        <v>0.8159722222222222</v>
      </c>
      <c r="G176" s="15" t="n">
        <v>0.8222222222222222</v>
      </c>
      <c r="H176" s="15" t="n">
        <v>0.8173611111111111</v>
      </c>
      <c r="I176" s="15" t="n">
        <v>0.8159722222222222</v>
      </c>
      <c r="J176" s="15" t="n">
        <v>0.8125</v>
      </c>
      <c r="K176" s="15" t="n">
        <v>0.8145833333333333</v>
      </c>
      <c r="L176" s="15" t="n">
        <v>0.8166666666666667</v>
      </c>
      <c r="M176" s="15" t="n">
        <v>0.8131944444444444</v>
      </c>
      <c r="N176" s="15" t="n">
        <v>0.8118055555555556</v>
      </c>
      <c r="O176" s="15" t="n">
        <v>0.8125</v>
      </c>
      <c r="P176" s="15" t="n">
        <v>0.7881944444444444</v>
      </c>
      <c r="Q176" s="15" t="n">
        <v>0.8125</v>
      </c>
      <c r="R176" s="15" t="n">
        <v>0.8201388888888889</v>
      </c>
      <c r="S176" s="15" t="n">
        <v>0.8222222222222222</v>
      </c>
      <c r="T176" s="15" t="n">
        <v>0.8236111111111111</v>
      </c>
      <c r="U176" s="15" t="n">
        <v>0.8236111111111111</v>
      </c>
      <c r="V176" s="15" t="n">
        <v>0.8159722222222222</v>
      </c>
      <c r="W176" s="15" t="n">
        <v>0.8194444444444444</v>
      </c>
      <c r="X176" s="15" t="n">
        <v>0.8201388888888889</v>
      </c>
      <c r="Y176" s="15" t="n">
        <v>0.8145833333333333</v>
      </c>
      <c r="Z176" s="15" t="n">
        <v>0.8194444444444444</v>
      </c>
      <c r="AA176" s="15" t="n">
        <v>0.8194444444444444</v>
      </c>
      <c r="AB176" s="15" t="n">
        <v>0.8222222222222222</v>
      </c>
      <c r="AC176" s="15" t="n">
        <v>0.8222222222222222</v>
      </c>
      <c r="AD176" s="15" t="n">
        <v>0.8222222222222222</v>
      </c>
      <c r="AE176" s="15" t="n">
        <v>0.8229166666666666</v>
      </c>
      <c r="AF176" s="15" t="n">
        <v>0.8215277777777777</v>
      </c>
      <c r="AG176" s="15" t="n">
        <v>0.8222222222222222</v>
      </c>
      <c r="AH176" s="15" t="n">
        <v>0.8277777777777777</v>
      </c>
      <c r="AI176" s="15" t="n">
        <v>0.8305555555555556</v>
      </c>
      <c r="AJ176" s="15" t="n">
        <v>0.8263888888888888</v>
      </c>
      <c r="AK176" s="15" t="n">
        <v>0.8298611111111112</v>
      </c>
      <c r="AL176" s="15" t="n">
        <v>0.8326388888888889</v>
      </c>
      <c r="AM176" s="15" t="n">
        <v>0.8236111111111111</v>
      </c>
      <c r="AN176" s="15" t="n">
        <v>0.8256944444444444</v>
      </c>
      <c r="AO176" s="15" t="n">
        <v>0.8277777777777777</v>
      </c>
      <c r="AP176" s="15" t="n">
        <v>0.825</v>
      </c>
      <c r="AQ176" s="15" t="n">
        <v>0.8340277777777778</v>
      </c>
      <c r="AR176" s="15" t="n">
        <v>0.8333333333333334</v>
      </c>
      <c r="AS176" s="15" t="n">
        <v>0.8333333333333334</v>
      </c>
      <c r="AT176" s="15" t="n">
        <v>0.83125</v>
      </c>
      <c r="AU176" s="15" t="n">
        <v>0.8298611111111112</v>
      </c>
      <c r="AV176" s="15" t="n">
        <v>0.8277777777777777</v>
      </c>
      <c r="AW176" s="15" t="n">
        <v>0.8291666666666667</v>
      </c>
      <c r="AX176" s="15" t="n">
        <v>0.8270833333333333</v>
      </c>
    </row>
    <row r="177">
      <c r="A177" s="14" t="n">
        <v>46196</v>
      </c>
      <c r="B177" s="15" t="n">
        <v>0.8284722222222223</v>
      </c>
      <c r="C177" s="15" t="n">
        <v>0.8180555555555555</v>
      </c>
      <c r="D177" s="15" t="n">
        <v>0.8236111111111111</v>
      </c>
      <c r="E177" s="15" t="n">
        <v>0.8194444444444444</v>
      </c>
      <c r="F177" s="15" t="n">
        <v>0.8159722222222222</v>
      </c>
      <c r="G177" s="15" t="n">
        <v>0.8222222222222222</v>
      </c>
      <c r="H177" s="15" t="n">
        <v>0.8173611111111111</v>
      </c>
      <c r="I177" s="15" t="n">
        <v>0.8159722222222222</v>
      </c>
      <c r="J177" s="15" t="n">
        <v>0.8125</v>
      </c>
      <c r="K177" s="15" t="n">
        <v>0.8145833333333333</v>
      </c>
      <c r="L177" s="15" t="n">
        <v>0.8166666666666667</v>
      </c>
      <c r="M177" s="15" t="n">
        <v>0.8138888888888889</v>
      </c>
      <c r="N177" s="15" t="n">
        <v>0.8118055555555556</v>
      </c>
      <c r="O177" s="15" t="n">
        <v>0.8131944444444444</v>
      </c>
      <c r="P177" s="15" t="n">
        <v>0.7881944444444444</v>
      </c>
      <c r="Q177" s="15" t="n">
        <v>0.8125</v>
      </c>
      <c r="R177" s="15" t="n">
        <v>0.8201388888888889</v>
      </c>
      <c r="S177" s="15" t="n">
        <v>0.8222222222222222</v>
      </c>
      <c r="T177" s="15" t="n">
        <v>0.8236111111111111</v>
      </c>
      <c r="U177" s="15" t="n">
        <v>0.8236111111111111</v>
      </c>
      <c r="V177" s="15" t="n">
        <v>0.8159722222222222</v>
      </c>
      <c r="W177" s="15" t="n">
        <v>0.8194444444444444</v>
      </c>
      <c r="X177" s="15" t="n">
        <v>0.8208333333333333</v>
      </c>
      <c r="Y177" s="15" t="n">
        <v>0.8152777777777778</v>
      </c>
      <c r="Z177" s="15" t="n">
        <v>0.8194444444444444</v>
      </c>
      <c r="AA177" s="15" t="n">
        <v>0.8194444444444444</v>
      </c>
      <c r="AB177" s="15" t="n">
        <v>0.8222222222222222</v>
      </c>
      <c r="AC177" s="15" t="n">
        <v>0.8222222222222222</v>
      </c>
      <c r="AD177" s="15" t="n">
        <v>0.8222222222222222</v>
      </c>
      <c r="AE177" s="15" t="n">
        <v>0.8229166666666666</v>
      </c>
      <c r="AF177" s="15" t="n">
        <v>0.8215277777777777</v>
      </c>
      <c r="AG177" s="15" t="n">
        <v>0.8222222222222222</v>
      </c>
      <c r="AH177" s="15" t="n">
        <v>0.8277777777777777</v>
      </c>
      <c r="AI177" s="15" t="n">
        <v>0.83125</v>
      </c>
      <c r="AJ177" s="15" t="n">
        <v>0.8263888888888888</v>
      </c>
      <c r="AK177" s="15" t="n">
        <v>0.8298611111111112</v>
      </c>
      <c r="AL177" s="15" t="n">
        <v>0.8326388888888889</v>
      </c>
      <c r="AM177" s="15" t="n">
        <v>0.8236111111111111</v>
      </c>
      <c r="AN177" s="15" t="n">
        <v>0.8256944444444444</v>
      </c>
      <c r="AO177" s="15" t="n">
        <v>0.8277777777777777</v>
      </c>
      <c r="AP177" s="15" t="n">
        <v>0.825</v>
      </c>
      <c r="AQ177" s="15" t="n">
        <v>0.8340277777777778</v>
      </c>
      <c r="AR177" s="15" t="n">
        <v>0.8333333333333334</v>
      </c>
      <c r="AS177" s="15" t="n">
        <v>0.8340277777777778</v>
      </c>
      <c r="AT177" s="15" t="n">
        <v>0.83125</v>
      </c>
      <c r="AU177" s="15" t="n">
        <v>0.8298611111111112</v>
      </c>
      <c r="AV177" s="15" t="n">
        <v>0.8277777777777777</v>
      </c>
      <c r="AW177" s="15" t="n">
        <v>0.8291666666666667</v>
      </c>
      <c r="AX177" s="15" t="n">
        <v>0.8270833333333333</v>
      </c>
    </row>
    <row r="178">
      <c r="A178" s="14" t="n">
        <v>46197</v>
      </c>
      <c r="B178" s="15" t="n">
        <v>0.8284722222222223</v>
      </c>
      <c r="C178" s="15" t="n">
        <v>0.8180555555555555</v>
      </c>
      <c r="D178" s="15" t="n">
        <v>0.8236111111111111</v>
      </c>
      <c r="E178" s="15" t="n">
        <v>0.8194444444444444</v>
      </c>
      <c r="F178" s="15" t="n">
        <v>0.8159722222222222</v>
      </c>
      <c r="G178" s="15" t="n">
        <v>0.8222222222222222</v>
      </c>
      <c r="H178" s="15" t="n">
        <v>0.8173611111111111</v>
      </c>
      <c r="I178" s="15" t="n">
        <v>0.8159722222222222</v>
      </c>
      <c r="J178" s="15" t="n">
        <v>0.8125</v>
      </c>
      <c r="K178" s="15" t="n">
        <v>0.8145833333333333</v>
      </c>
      <c r="L178" s="15" t="n">
        <v>0.8166666666666667</v>
      </c>
      <c r="M178" s="15" t="n">
        <v>0.8138888888888889</v>
      </c>
      <c r="N178" s="15" t="n">
        <v>0.8118055555555556</v>
      </c>
      <c r="O178" s="15" t="n">
        <v>0.8131944444444444</v>
      </c>
      <c r="P178" s="15" t="n">
        <v>0.7881944444444444</v>
      </c>
      <c r="Q178" s="15" t="n">
        <v>0.8125</v>
      </c>
      <c r="R178" s="15" t="n">
        <v>0.8201388888888889</v>
      </c>
      <c r="S178" s="15" t="n">
        <v>0.8222222222222222</v>
      </c>
      <c r="T178" s="15" t="n">
        <v>0.8236111111111111</v>
      </c>
      <c r="U178" s="15" t="n">
        <v>0.8236111111111111</v>
      </c>
      <c r="V178" s="15" t="n">
        <v>0.8159722222222222</v>
      </c>
      <c r="W178" s="15" t="n">
        <v>0.8194444444444444</v>
      </c>
      <c r="X178" s="15" t="n">
        <v>0.8208333333333333</v>
      </c>
      <c r="Y178" s="15" t="n">
        <v>0.8152777777777778</v>
      </c>
      <c r="Z178" s="15" t="n">
        <v>0.8194444444444444</v>
      </c>
      <c r="AA178" s="15" t="n">
        <v>0.8194444444444444</v>
      </c>
      <c r="AB178" s="15" t="n">
        <v>0.8222222222222222</v>
      </c>
      <c r="AC178" s="15" t="n">
        <v>0.8222222222222222</v>
      </c>
      <c r="AD178" s="15" t="n">
        <v>0.8222222222222222</v>
      </c>
      <c r="AE178" s="15" t="n">
        <v>0.8236111111111111</v>
      </c>
      <c r="AF178" s="15" t="n">
        <v>0.8215277777777777</v>
      </c>
      <c r="AG178" s="15" t="n">
        <v>0.8222222222222222</v>
      </c>
      <c r="AH178" s="15" t="n">
        <v>0.8277777777777777</v>
      </c>
      <c r="AI178" s="15" t="n">
        <v>0.83125</v>
      </c>
      <c r="AJ178" s="15" t="n">
        <v>0.8270833333333333</v>
      </c>
      <c r="AK178" s="15" t="n">
        <v>0.8305555555555556</v>
      </c>
      <c r="AL178" s="15" t="n">
        <v>0.8326388888888889</v>
      </c>
      <c r="AM178" s="15" t="n">
        <v>0.8236111111111111</v>
      </c>
      <c r="AN178" s="15" t="n">
        <v>0.8256944444444444</v>
      </c>
      <c r="AO178" s="15" t="n">
        <v>0.8284722222222223</v>
      </c>
      <c r="AP178" s="15" t="n">
        <v>0.8256944444444444</v>
      </c>
      <c r="AQ178" s="15" t="n">
        <v>0.8340277777777778</v>
      </c>
      <c r="AR178" s="15" t="n">
        <v>0.8340277777777778</v>
      </c>
      <c r="AS178" s="15" t="n">
        <v>0.8340277777777778</v>
      </c>
      <c r="AT178" s="15" t="n">
        <v>0.8319444444444445</v>
      </c>
      <c r="AU178" s="15" t="n">
        <v>0.8298611111111112</v>
      </c>
      <c r="AV178" s="15" t="n">
        <v>0.8277777777777777</v>
      </c>
      <c r="AW178" s="15" t="n">
        <v>0.8298611111111112</v>
      </c>
      <c r="AX178" s="15" t="n">
        <v>0.8270833333333333</v>
      </c>
    </row>
    <row r="179">
      <c r="A179" s="14" t="n">
        <v>46198</v>
      </c>
      <c r="B179" s="15" t="n">
        <v>0.8284722222222223</v>
      </c>
      <c r="C179" s="15" t="n">
        <v>0.8180555555555555</v>
      </c>
      <c r="D179" s="15" t="n">
        <v>0.8236111111111111</v>
      </c>
      <c r="E179" s="15" t="n">
        <v>0.8194444444444444</v>
      </c>
      <c r="F179" s="15" t="n">
        <v>0.8166666666666667</v>
      </c>
      <c r="G179" s="15" t="n">
        <v>0.8222222222222222</v>
      </c>
      <c r="H179" s="15" t="n">
        <v>0.8180555555555555</v>
      </c>
      <c r="I179" s="15" t="n">
        <v>0.8159722222222222</v>
      </c>
      <c r="J179" s="15" t="n">
        <v>0.8125</v>
      </c>
      <c r="K179" s="15" t="n">
        <v>0.8145833333333333</v>
      </c>
      <c r="L179" s="15" t="n">
        <v>0.8166666666666667</v>
      </c>
      <c r="M179" s="15" t="n">
        <v>0.8138888888888889</v>
      </c>
      <c r="N179" s="15" t="n">
        <v>0.8118055555555556</v>
      </c>
      <c r="O179" s="15" t="n">
        <v>0.8131944444444444</v>
      </c>
      <c r="P179" s="15" t="n">
        <v>0.7888888888888889</v>
      </c>
      <c r="Q179" s="15" t="n">
        <v>0.8125</v>
      </c>
      <c r="R179" s="15" t="n">
        <v>0.8208333333333333</v>
      </c>
      <c r="S179" s="15" t="n">
        <v>0.8222222222222222</v>
      </c>
      <c r="T179" s="15" t="n">
        <v>0.8236111111111111</v>
      </c>
      <c r="U179" s="15" t="n">
        <v>0.8236111111111111</v>
      </c>
      <c r="V179" s="15" t="n">
        <v>0.8159722222222222</v>
      </c>
      <c r="W179" s="15" t="n">
        <v>0.8194444444444444</v>
      </c>
      <c r="X179" s="15" t="n">
        <v>0.8208333333333333</v>
      </c>
      <c r="Y179" s="15" t="n">
        <v>0.8152777777777778</v>
      </c>
      <c r="Z179" s="15" t="n">
        <v>0.8194444444444444</v>
      </c>
      <c r="AA179" s="15" t="n">
        <v>0.8201388888888889</v>
      </c>
      <c r="AB179" s="15" t="n">
        <v>0.8222222222222222</v>
      </c>
      <c r="AC179" s="15" t="n">
        <v>0.8229166666666666</v>
      </c>
      <c r="AD179" s="15" t="n">
        <v>0.8229166666666666</v>
      </c>
      <c r="AE179" s="15" t="n">
        <v>0.8236111111111111</v>
      </c>
      <c r="AF179" s="15" t="n">
        <v>0.8215277777777777</v>
      </c>
      <c r="AG179" s="15" t="n">
        <v>0.8222222222222222</v>
      </c>
      <c r="AH179" s="15" t="n">
        <v>0.8277777777777777</v>
      </c>
      <c r="AI179" s="15" t="n">
        <v>0.83125</v>
      </c>
      <c r="AJ179" s="15" t="n">
        <v>0.8270833333333333</v>
      </c>
      <c r="AK179" s="15" t="n">
        <v>0.8305555555555556</v>
      </c>
      <c r="AL179" s="15" t="n">
        <v>0.8326388888888889</v>
      </c>
      <c r="AM179" s="15" t="n">
        <v>0.8236111111111111</v>
      </c>
      <c r="AN179" s="15" t="n">
        <v>0.8256944444444444</v>
      </c>
      <c r="AO179" s="15" t="n">
        <v>0.8284722222222223</v>
      </c>
      <c r="AP179" s="15" t="n">
        <v>0.8256944444444444</v>
      </c>
      <c r="AQ179" s="15" t="n">
        <v>0.8340277777777778</v>
      </c>
      <c r="AR179" s="15" t="n">
        <v>0.8340277777777778</v>
      </c>
      <c r="AS179" s="15" t="n">
        <v>0.8340277777777778</v>
      </c>
      <c r="AT179" s="15" t="n">
        <v>0.8319444444444445</v>
      </c>
      <c r="AU179" s="15" t="n">
        <v>0.8298611111111112</v>
      </c>
      <c r="AV179" s="15" t="n">
        <v>0.8277777777777777</v>
      </c>
      <c r="AW179" s="15" t="n">
        <v>0.8298611111111112</v>
      </c>
      <c r="AX179" s="15" t="n">
        <v>0.8270833333333333</v>
      </c>
    </row>
    <row r="180">
      <c r="A180" s="14" t="n">
        <v>46199</v>
      </c>
      <c r="B180" s="15" t="n">
        <v>0.8291666666666667</v>
      </c>
      <c r="C180" s="15" t="n">
        <v>0.8180555555555555</v>
      </c>
      <c r="D180" s="15" t="n">
        <v>0.8236111111111111</v>
      </c>
      <c r="E180" s="15" t="n">
        <v>0.8194444444444444</v>
      </c>
      <c r="F180" s="15" t="n">
        <v>0.8166666666666667</v>
      </c>
      <c r="G180" s="15" t="n">
        <v>0.8222222222222222</v>
      </c>
      <c r="H180" s="15" t="n">
        <v>0.8180555555555555</v>
      </c>
      <c r="I180" s="15" t="n">
        <v>0.8159722222222222</v>
      </c>
      <c r="J180" s="15" t="n">
        <v>0.8125</v>
      </c>
      <c r="K180" s="15" t="n">
        <v>0.8145833333333333</v>
      </c>
      <c r="L180" s="15" t="n">
        <v>0.8166666666666667</v>
      </c>
      <c r="M180" s="15" t="n">
        <v>0.8138888888888889</v>
      </c>
      <c r="N180" s="15" t="n">
        <v>0.8118055555555556</v>
      </c>
      <c r="O180" s="15" t="n">
        <v>0.8131944444444444</v>
      </c>
      <c r="P180" s="15" t="n">
        <v>0.7888888888888889</v>
      </c>
      <c r="Q180" s="15" t="n">
        <v>0.8131944444444444</v>
      </c>
      <c r="R180" s="15" t="n">
        <v>0.8208333333333333</v>
      </c>
      <c r="S180" s="15" t="n">
        <v>0.8222222222222222</v>
      </c>
      <c r="T180" s="15" t="n">
        <v>0.8236111111111111</v>
      </c>
      <c r="U180" s="15" t="n">
        <v>0.8236111111111111</v>
      </c>
      <c r="V180" s="15" t="n">
        <v>0.8166666666666667</v>
      </c>
      <c r="W180" s="15" t="n">
        <v>0.8194444444444444</v>
      </c>
      <c r="X180" s="15" t="n">
        <v>0.8208333333333333</v>
      </c>
      <c r="Y180" s="15" t="n">
        <v>0.8152777777777778</v>
      </c>
      <c r="Z180" s="15" t="n">
        <v>0.8194444444444444</v>
      </c>
      <c r="AA180" s="15" t="n">
        <v>0.8201388888888889</v>
      </c>
      <c r="AB180" s="15" t="n">
        <v>0.8222222222222222</v>
      </c>
      <c r="AC180" s="15" t="n">
        <v>0.8229166666666666</v>
      </c>
      <c r="AD180" s="15" t="n">
        <v>0.8229166666666666</v>
      </c>
      <c r="AE180" s="15" t="n">
        <v>0.8236111111111111</v>
      </c>
      <c r="AF180" s="15" t="n">
        <v>0.8215277777777777</v>
      </c>
      <c r="AG180" s="15" t="n">
        <v>0.8222222222222222</v>
      </c>
      <c r="AH180" s="15" t="n">
        <v>0.8277777777777777</v>
      </c>
      <c r="AI180" s="15" t="n">
        <v>0.83125</v>
      </c>
      <c r="AJ180" s="15" t="n">
        <v>0.8270833333333333</v>
      </c>
      <c r="AK180" s="15" t="n">
        <v>0.8305555555555556</v>
      </c>
      <c r="AL180" s="15" t="n">
        <v>0.8326388888888889</v>
      </c>
      <c r="AM180" s="15" t="n">
        <v>0.8236111111111111</v>
      </c>
      <c r="AN180" s="15" t="n">
        <v>0.8256944444444444</v>
      </c>
      <c r="AO180" s="15" t="n">
        <v>0.8284722222222223</v>
      </c>
      <c r="AP180" s="15" t="n">
        <v>0.8256944444444444</v>
      </c>
      <c r="AQ180" s="15" t="n">
        <v>0.8340277777777778</v>
      </c>
      <c r="AR180" s="15" t="n">
        <v>0.8340277777777778</v>
      </c>
      <c r="AS180" s="15" t="n">
        <v>0.8340277777777778</v>
      </c>
      <c r="AT180" s="15" t="n">
        <v>0.8319444444444445</v>
      </c>
      <c r="AU180" s="15" t="n">
        <v>0.8298611111111112</v>
      </c>
      <c r="AV180" s="15" t="n">
        <v>0.8277777777777777</v>
      </c>
      <c r="AW180" s="15" t="n">
        <v>0.8298611111111112</v>
      </c>
      <c r="AX180" s="15" t="n">
        <v>0.8277777777777777</v>
      </c>
    </row>
    <row r="181">
      <c r="A181" s="14" t="n">
        <v>46200</v>
      </c>
      <c r="B181" s="15" t="n">
        <v>0.8291666666666667</v>
      </c>
      <c r="C181" s="15" t="n">
        <v>0.8180555555555555</v>
      </c>
      <c r="D181" s="15" t="n">
        <v>0.8236111111111111</v>
      </c>
      <c r="E181" s="15" t="n">
        <v>0.8194444444444444</v>
      </c>
      <c r="F181" s="15" t="n">
        <v>0.8166666666666667</v>
      </c>
      <c r="G181" s="15" t="n">
        <v>0.8222222222222222</v>
      </c>
      <c r="H181" s="15" t="n">
        <v>0.8180555555555555</v>
      </c>
      <c r="I181" s="15" t="n">
        <v>0.8159722222222222</v>
      </c>
      <c r="J181" s="15" t="n">
        <v>0.8125</v>
      </c>
      <c r="K181" s="15" t="n">
        <v>0.8145833333333333</v>
      </c>
      <c r="L181" s="15" t="n">
        <v>0.8166666666666667</v>
      </c>
      <c r="M181" s="15" t="n">
        <v>0.8138888888888889</v>
      </c>
      <c r="N181" s="15" t="n">
        <v>0.8118055555555556</v>
      </c>
      <c r="O181" s="15" t="n">
        <v>0.8131944444444444</v>
      </c>
      <c r="P181" s="15" t="n">
        <v>0.7888888888888889</v>
      </c>
      <c r="Q181" s="15" t="n">
        <v>0.8131944444444444</v>
      </c>
      <c r="R181" s="15" t="n">
        <v>0.8208333333333333</v>
      </c>
      <c r="S181" s="15" t="n">
        <v>0.8229166666666666</v>
      </c>
      <c r="T181" s="15" t="n">
        <v>0.8236111111111111</v>
      </c>
      <c r="U181" s="15" t="n">
        <v>0.8236111111111111</v>
      </c>
      <c r="V181" s="15" t="n">
        <v>0.8166666666666667</v>
      </c>
      <c r="W181" s="15" t="n">
        <v>0.8201388888888889</v>
      </c>
      <c r="X181" s="15" t="n">
        <v>0.8208333333333333</v>
      </c>
      <c r="Y181" s="15" t="n">
        <v>0.8152777777777778</v>
      </c>
      <c r="Z181" s="15" t="n">
        <v>0.8201388888888889</v>
      </c>
      <c r="AA181" s="15" t="n">
        <v>0.8201388888888889</v>
      </c>
      <c r="AB181" s="15" t="n">
        <v>0.8222222222222222</v>
      </c>
      <c r="AC181" s="15" t="n">
        <v>0.8229166666666666</v>
      </c>
      <c r="AD181" s="15" t="n">
        <v>0.8229166666666666</v>
      </c>
      <c r="AE181" s="15" t="n">
        <v>0.8236111111111111</v>
      </c>
      <c r="AF181" s="15" t="n">
        <v>0.8215277777777777</v>
      </c>
      <c r="AG181" s="15" t="n">
        <v>0.8229166666666666</v>
      </c>
      <c r="AH181" s="15" t="n">
        <v>0.8277777777777777</v>
      </c>
      <c r="AI181" s="15" t="n">
        <v>0.83125</v>
      </c>
      <c r="AJ181" s="15" t="n">
        <v>0.8270833333333333</v>
      </c>
      <c r="AK181" s="15" t="n">
        <v>0.8305555555555556</v>
      </c>
      <c r="AL181" s="15" t="n">
        <v>0.8326388888888889</v>
      </c>
      <c r="AM181" s="15" t="n">
        <v>0.8236111111111111</v>
      </c>
      <c r="AN181" s="15" t="n">
        <v>0.8256944444444444</v>
      </c>
      <c r="AO181" s="15" t="n">
        <v>0.8284722222222223</v>
      </c>
      <c r="AP181" s="15" t="n">
        <v>0.8256944444444444</v>
      </c>
      <c r="AQ181" s="15" t="n">
        <v>0.8347222222222223</v>
      </c>
      <c r="AR181" s="15" t="n">
        <v>0.8340277777777778</v>
      </c>
      <c r="AS181" s="15" t="n">
        <v>0.8340277777777778</v>
      </c>
      <c r="AT181" s="15" t="n">
        <v>0.8319444444444445</v>
      </c>
      <c r="AU181" s="15" t="n">
        <v>0.8305555555555556</v>
      </c>
      <c r="AV181" s="15" t="n">
        <v>0.8277777777777777</v>
      </c>
      <c r="AW181" s="15" t="n">
        <v>0.8298611111111112</v>
      </c>
      <c r="AX181" s="15" t="n">
        <v>0.8277777777777777</v>
      </c>
    </row>
    <row r="182">
      <c r="A182" s="14" t="n">
        <v>46201</v>
      </c>
      <c r="B182" s="15" t="n">
        <v>0.8284722222222223</v>
      </c>
      <c r="C182" s="15" t="n">
        <v>0.8180555555555555</v>
      </c>
      <c r="D182" s="15" t="n">
        <v>0.8236111111111111</v>
      </c>
      <c r="E182" s="15" t="n">
        <v>0.8194444444444444</v>
      </c>
      <c r="F182" s="15" t="n">
        <v>0.8166666666666667</v>
      </c>
      <c r="G182" s="15" t="n">
        <v>0.8222222222222222</v>
      </c>
      <c r="H182" s="15" t="n">
        <v>0.8180555555555555</v>
      </c>
      <c r="I182" s="15" t="n">
        <v>0.8159722222222222</v>
      </c>
      <c r="J182" s="15" t="n">
        <v>0.8125</v>
      </c>
      <c r="K182" s="15" t="n">
        <v>0.8145833333333333</v>
      </c>
      <c r="L182" s="15" t="n">
        <v>0.8166666666666667</v>
      </c>
      <c r="M182" s="15" t="n">
        <v>0.8138888888888889</v>
      </c>
      <c r="N182" s="15" t="n">
        <v>0.8118055555555556</v>
      </c>
      <c r="O182" s="15" t="n">
        <v>0.8131944444444444</v>
      </c>
      <c r="P182" s="15" t="n">
        <v>0.7888888888888889</v>
      </c>
      <c r="Q182" s="15" t="n">
        <v>0.8131944444444444</v>
      </c>
      <c r="R182" s="15" t="n">
        <v>0.8208333333333333</v>
      </c>
      <c r="S182" s="15" t="n">
        <v>0.8229166666666666</v>
      </c>
      <c r="T182" s="15" t="n">
        <v>0.8236111111111111</v>
      </c>
      <c r="U182" s="15" t="n">
        <v>0.8236111111111111</v>
      </c>
      <c r="V182" s="15" t="n">
        <v>0.8166666666666667</v>
      </c>
      <c r="W182" s="15" t="n">
        <v>0.8201388888888889</v>
      </c>
      <c r="X182" s="15" t="n">
        <v>0.8208333333333333</v>
      </c>
      <c r="Y182" s="15" t="n">
        <v>0.8152777777777778</v>
      </c>
      <c r="Z182" s="15" t="n">
        <v>0.8201388888888889</v>
      </c>
      <c r="AA182" s="15" t="n">
        <v>0.8201388888888889</v>
      </c>
      <c r="AB182" s="15" t="n">
        <v>0.8222222222222222</v>
      </c>
      <c r="AC182" s="15" t="n">
        <v>0.8229166666666666</v>
      </c>
      <c r="AD182" s="15" t="n">
        <v>0.8229166666666666</v>
      </c>
      <c r="AE182" s="15" t="n">
        <v>0.8236111111111111</v>
      </c>
      <c r="AF182" s="15" t="n">
        <v>0.8215277777777777</v>
      </c>
      <c r="AG182" s="15" t="n">
        <v>0.8229166666666666</v>
      </c>
      <c r="AH182" s="15" t="n">
        <v>0.8277777777777777</v>
      </c>
      <c r="AI182" s="15" t="n">
        <v>0.83125</v>
      </c>
      <c r="AJ182" s="15" t="n">
        <v>0.8270833333333333</v>
      </c>
      <c r="AK182" s="15" t="n">
        <v>0.8305555555555556</v>
      </c>
      <c r="AL182" s="15" t="n">
        <v>0.8326388888888889</v>
      </c>
      <c r="AM182" s="15" t="n">
        <v>0.8236111111111111</v>
      </c>
      <c r="AN182" s="15" t="n">
        <v>0.8256944444444444</v>
      </c>
      <c r="AO182" s="15" t="n">
        <v>0.8284722222222223</v>
      </c>
      <c r="AP182" s="15" t="n">
        <v>0.8256944444444444</v>
      </c>
      <c r="AQ182" s="15" t="n">
        <v>0.8347222222222223</v>
      </c>
      <c r="AR182" s="15" t="n">
        <v>0.8340277777777778</v>
      </c>
      <c r="AS182" s="15" t="n">
        <v>0.8340277777777778</v>
      </c>
      <c r="AT182" s="15" t="n">
        <v>0.8319444444444445</v>
      </c>
      <c r="AU182" s="15" t="n">
        <v>0.8305555555555556</v>
      </c>
      <c r="AV182" s="15" t="n">
        <v>0.8277777777777777</v>
      </c>
      <c r="AW182" s="15" t="n">
        <v>0.8298611111111112</v>
      </c>
      <c r="AX182" s="15" t="n">
        <v>0.8277777777777777</v>
      </c>
    </row>
    <row r="183">
      <c r="A183" s="14" t="n">
        <v>46202</v>
      </c>
      <c r="B183" s="15" t="n">
        <v>0.8284722222222223</v>
      </c>
      <c r="C183" s="15" t="n">
        <v>0.8180555555555555</v>
      </c>
      <c r="D183" s="15" t="n">
        <v>0.8236111111111111</v>
      </c>
      <c r="E183" s="15" t="n">
        <v>0.8194444444444444</v>
      </c>
      <c r="F183" s="15" t="n">
        <v>0.8166666666666667</v>
      </c>
      <c r="G183" s="15" t="n">
        <v>0.8222222222222222</v>
      </c>
      <c r="H183" s="15" t="n">
        <v>0.8180555555555555</v>
      </c>
      <c r="I183" s="15" t="n">
        <v>0.8159722222222222</v>
      </c>
      <c r="J183" s="15" t="n">
        <v>0.8125</v>
      </c>
      <c r="K183" s="15" t="n">
        <v>0.8145833333333333</v>
      </c>
      <c r="L183" s="15" t="n">
        <v>0.8166666666666667</v>
      </c>
      <c r="M183" s="15" t="n">
        <v>0.8138888888888889</v>
      </c>
      <c r="N183" s="15" t="n">
        <v>0.8118055555555556</v>
      </c>
      <c r="O183" s="15" t="n">
        <v>0.8131944444444444</v>
      </c>
      <c r="P183" s="15" t="n">
        <v>0.7888888888888889</v>
      </c>
      <c r="Q183" s="15" t="n">
        <v>0.8131944444444444</v>
      </c>
      <c r="R183" s="15" t="n">
        <v>0.8208333333333333</v>
      </c>
      <c r="S183" s="15" t="n">
        <v>0.8229166666666666</v>
      </c>
      <c r="T183" s="15" t="n">
        <v>0.8236111111111111</v>
      </c>
      <c r="U183" s="15" t="n">
        <v>0.8236111111111111</v>
      </c>
      <c r="V183" s="15" t="n">
        <v>0.8166666666666667</v>
      </c>
      <c r="W183" s="15" t="n">
        <v>0.8201388888888889</v>
      </c>
      <c r="X183" s="15" t="n">
        <v>0.8208333333333333</v>
      </c>
      <c r="Y183" s="15" t="n">
        <v>0.8152777777777778</v>
      </c>
      <c r="Z183" s="15" t="n">
        <v>0.8201388888888889</v>
      </c>
      <c r="AA183" s="15" t="n">
        <v>0.8201388888888889</v>
      </c>
      <c r="AB183" s="15" t="n">
        <v>0.8222222222222222</v>
      </c>
      <c r="AC183" s="15" t="n">
        <v>0.8229166666666666</v>
      </c>
      <c r="AD183" s="15" t="n">
        <v>0.8229166666666666</v>
      </c>
      <c r="AE183" s="15" t="n">
        <v>0.8236111111111111</v>
      </c>
      <c r="AF183" s="15" t="n">
        <v>0.8215277777777777</v>
      </c>
      <c r="AG183" s="15" t="n">
        <v>0.8229166666666666</v>
      </c>
      <c r="AH183" s="15" t="n">
        <v>0.8277777777777777</v>
      </c>
      <c r="AI183" s="15" t="n">
        <v>0.83125</v>
      </c>
      <c r="AJ183" s="15" t="n">
        <v>0.8270833333333333</v>
      </c>
      <c r="AK183" s="15" t="n">
        <v>0.8305555555555556</v>
      </c>
      <c r="AL183" s="15" t="n">
        <v>0.8326388888888889</v>
      </c>
      <c r="AM183" s="15" t="n">
        <v>0.8236111111111111</v>
      </c>
      <c r="AN183" s="15" t="n">
        <v>0.8256944444444444</v>
      </c>
      <c r="AO183" s="15" t="n">
        <v>0.8284722222222223</v>
      </c>
      <c r="AP183" s="15" t="n">
        <v>0.8256944444444444</v>
      </c>
      <c r="AQ183" s="15" t="n">
        <v>0.8347222222222223</v>
      </c>
      <c r="AR183" s="15" t="n">
        <v>0.8340277777777778</v>
      </c>
      <c r="AS183" s="15" t="n">
        <v>0.8340277777777778</v>
      </c>
      <c r="AT183" s="15" t="n">
        <v>0.8319444444444445</v>
      </c>
      <c r="AU183" s="15" t="n">
        <v>0.8305555555555556</v>
      </c>
      <c r="AV183" s="15" t="n">
        <v>0.8277777777777777</v>
      </c>
      <c r="AW183" s="15" t="n">
        <v>0.8298611111111112</v>
      </c>
      <c r="AX183" s="15" t="n">
        <v>0.8277777777777777</v>
      </c>
    </row>
    <row r="184">
      <c r="A184" s="14" t="n">
        <v>46203</v>
      </c>
      <c r="B184" s="15" t="n">
        <v>0.8284722222222223</v>
      </c>
      <c r="C184" s="15" t="n">
        <v>0.8180555555555555</v>
      </c>
      <c r="D184" s="15" t="n">
        <v>0.8236111111111111</v>
      </c>
      <c r="E184" s="15" t="n">
        <v>0.8194444444444444</v>
      </c>
      <c r="F184" s="15" t="n">
        <v>0.8166666666666667</v>
      </c>
      <c r="G184" s="15" t="n">
        <v>0.8222222222222222</v>
      </c>
      <c r="H184" s="15" t="n">
        <v>0.8180555555555555</v>
      </c>
      <c r="I184" s="15" t="n">
        <v>0.8159722222222222</v>
      </c>
      <c r="J184" s="15" t="n">
        <v>0.8125</v>
      </c>
      <c r="K184" s="15" t="n">
        <v>0.8145833333333333</v>
      </c>
      <c r="L184" s="15" t="n">
        <v>0.8166666666666667</v>
      </c>
      <c r="M184" s="15" t="n">
        <v>0.8138888888888889</v>
      </c>
      <c r="N184" s="15" t="n">
        <v>0.8118055555555556</v>
      </c>
      <c r="O184" s="15" t="n">
        <v>0.8131944444444444</v>
      </c>
      <c r="P184" s="15" t="n">
        <v>0.7888888888888889</v>
      </c>
      <c r="Q184" s="15" t="n">
        <v>0.8131944444444444</v>
      </c>
      <c r="R184" s="15" t="n">
        <v>0.8208333333333333</v>
      </c>
      <c r="S184" s="15" t="n">
        <v>0.8222222222222222</v>
      </c>
      <c r="T184" s="15" t="n">
        <v>0.8236111111111111</v>
      </c>
      <c r="U184" s="15" t="n">
        <v>0.8236111111111111</v>
      </c>
      <c r="V184" s="15" t="n">
        <v>0.8166666666666667</v>
      </c>
      <c r="W184" s="15" t="n">
        <v>0.8194444444444444</v>
      </c>
      <c r="X184" s="15" t="n">
        <v>0.8208333333333333</v>
      </c>
      <c r="Y184" s="15" t="n">
        <v>0.8152777777777778</v>
      </c>
      <c r="Z184" s="15" t="n">
        <v>0.8201388888888889</v>
      </c>
      <c r="AA184" s="15" t="n">
        <v>0.8201388888888889</v>
      </c>
      <c r="AB184" s="15" t="n">
        <v>0.8222222222222222</v>
      </c>
      <c r="AC184" s="15" t="n">
        <v>0.8229166666666666</v>
      </c>
      <c r="AD184" s="15" t="n">
        <v>0.8229166666666666</v>
      </c>
      <c r="AE184" s="15" t="n">
        <v>0.8236111111111111</v>
      </c>
      <c r="AF184" s="15" t="n">
        <v>0.8215277777777777</v>
      </c>
      <c r="AG184" s="15" t="n">
        <v>0.8229166666666666</v>
      </c>
      <c r="AH184" s="15" t="n">
        <v>0.8277777777777777</v>
      </c>
      <c r="AI184" s="15" t="n">
        <v>0.83125</v>
      </c>
      <c r="AJ184" s="15" t="n">
        <v>0.8270833333333333</v>
      </c>
      <c r="AK184" s="15" t="n">
        <v>0.8305555555555556</v>
      </c>
      <c r="AL184" s="15" t="n">
        <v>0.8326388888888889</v>
      </c>
      <c r="AM184" s="15" t="n">
        <v>0.8236111111111111</v>
      </c>
      <c r="AN184" s="15" t="n">
        <v>0.8256944444444444</v>
      </c>
      <c r="AO184" s="15" t="n">
        <v>0.8284722222222223</v>
      </c>
      <c r="AP184" s="15" t="n">
        <v>0.8256944444444444</v>
      </c>
      <c r="AQ184" s="15" t="n">
        <v>0.8347222222222223</v>
      </c>
      <c r="AR184" s="15" t="n">
        <v>0.8340277777777778</v>
      </c>
      <c r="AS184" s="15" t="n">
        <v>0.8340277777777778</v>
      </c>
      <c r="AT184" s="15" t="n">
        <v>0.8319444444444445</v>
      </c>
      <c r="AU184" s="15" t="n">
        <v>0.8305555555555556</v>
      </c>
      <c r="AV184" s="15" t="n">
        <v>0.8277777777777777</v>
      </c>
      <c r="AW184" s="15" t="n">
        <v>0.8298611111111112</v>
      </c>
      <c r="AX184" s="15" t="n">
        <v>0.8277777777777777</v>
      </c>
    </row>
    <row r="185">
      <c r="A185" s="14" t="n">
        <v>46204</v>
      </c>
      <c r="B185" s="15" t="n">
        <v>0.8284722222222223</v>
      </c>
      <c r="C185" s="15" t="n">
        <v>0.8173611111111111</v>
      </c>
      <c r="D185" s="15" t="n">
        <v>0.8236111111111111</v>
      </c>
      <c r="E185" s="15" t="n">
        <v>0.8194444444444444</v>
      </c>
      <c r="F185" s="15" t="n">
        <v>0.8159722222222222</v>
      </c>
      <c r="G185" s="15" t="n">
        <v>0.8222222222222222</v>
      </c>
      <c r="H185" s="15" t="n">
        <v>0.8173611111111111</v>
      </c>
      <c r="I185" s="15" t="n">
        <v>0.8159722222222222</v>
      </c>
      <c r="J185" s="15" t="n">
        <v>0.8125</v>
      </c>
      <c r="K185" s="15" t="n">
        <v>0.8145833333333333</v>
      </c>
      <c r="L185" s="15" t="n">
        <v>0.8166666666666667</v>
      </c>
      <c r="M185" s="15" t="n">
        <v>0.8138888888888889</v>
      </c>
      <c r="N185" s="15" t="n">
        <v>0.8118055555555556</v>
      </c>
      <c r="O185" s="15" t="n">
        <v>0.8131944444444444</v>
      </c>
      <c r="P185" s="15" t="n">
        <v>0.7888888888888889</v>
      </c>
      <c r="Q185" s="15" t="n">
        <v>0.8125</v>
      </c>
      <c r="R185" s="15" t="n">
        <v>0.8201388888888889</v>
      </c>
      <c r="S185" s="15" t="n">
        <v>0.8222222222222222</v>
      </c>
      <c r="T185" s="15" t="n">
        <v>0.8236111111111111</v>
      </c>
      <c r="U185" s="15" t="n">
        <v>0.8236111111111111</v>
      </c>
      <c r="V185" s="15" t="n">
        <v>0.8166666666666667</v>
      </c>
      <c r="W185" s="15" t="n">
        <v>0.8194444444444444</v>
      </c>
      <c r="X185" s="15" t="n">
        <v>0.8208333333333333</v>
      </c>
      <c r="Y185" s="15" t="n">
        <v>0.8152777777777778</v>
      </c>
      <c r="Z185" s="15" t="n">
        <v>0.8194444444444444</v>
      </c>
      <c r="AA185" s="15" t="n">
        <v>0.8201388888888889</v>
      </c>
      <c r="AB185" s="15" t="n">
        <v>0.8222222222222222</v>
      </c>
      <c r="AC185" s="15" t="n">
        <v>0.8229166666666666</v>
      </c>
      <c r="AD185" s="15" t="n">
        <v>0.8229166666666666</v>
      </c>
      <c r="AE185" s="15" t="n">
        <v>0.8236111111111111</v>
      </c>
      <c r="AF185" s="15" t="n">
        <v>0.8215277777777777</v>
      </c>
      <c r="AG185" s="15" t="n">
        <v>0.8222222222222222</v>
      </c>
      <c r="AH185" s="15" t="n">
        <v>0.8277777777777777</v>
      </c>
      <c r="AI185" s="15" t="n">
        <v>0.83125</v>
      </c>
      <c r="AJ185" s="15" t="n">
        <v>0.8270833333333333</v>
      </c>
      <c r="AK185" s="15" t="n">
        <v>0.8305555555555556</v>
      </c>
      <c r="AL185" s="15" t="n">
        <v>0.8326388888888889</v>
      </c>
      <c r="AM185" s="15" t="n">
        <v>0.8236111111111111</v>
      </c>
      <c r="AN185" s="15" t="n">
        <v>0.8256944444444444</v>
      </c>
      <c r="AO185" s="15" t="n">
        <v>0.8284722222222223</v>
      </c>
      <c r="AP185" s="15" t="n">
        <v>0.8256944444444444</v>
      </c>
      <c r="AQ185" s="15" t="n">
        <v>0.8340277777777778</v>
      </c>
      <c r="AR185" s="15" t="n">
        <v>0.8340277777777778</v>
      </c>
      <c r="AS185" s="15" t="n">
        <v>0.8340277777777778</v>
      </c>
      <c r="AT185" s="15" t="n">
        <v>0.8319444444444445</v>
      </c>
      <c r="AU185" s="15" t="n">
        <v>0.8305555555555556</v>
      </c>
      <c r="AV185" s="15" t="n">
        <v>0.8277777777777777</v>
      </c>
      <c r="AW185" s="15" t="n">
        <v>0.8298611111111112</v>
      </c>
      <c r="AX185" s="15" t="n">
        <v>0.8277777777777777</v>
      </c>
    </row>
    <row r="186">
      <c r="A186" s="14" t="n">
        <v>46205</v>
      </c>
      <c r="B186" s="15" t="n">
        <v>0.8284722222222223</v>
      </c>
      <c r="C186" s="15" t="n">
        <v>0.8173611111111111</v>
      </c>
      <c r="D186" s="15" t="n">
        <v>0.8236111111111111</v>
      </c>
      <c r="E186" s="15" t="n">
        <v>0.8194444444444444</v>
      </c>
      <c r="F186" s="15" t="n">
        <v>0.8159722222222222</v>
      </c>
      <c r="G186" s="15" t="n">
        <v>0.8222222222222222</v>
      </c>
      <c r="H186" s="15" t="n">
        <v>0.8173611111111111</v>
      </c>
      <c r="I186" s="15" t="n">
        <v>0.8159722222222222</v>
      </c>
      <c r="J186" s="15" t="n">
        <v>0.8125</v>
      </c>
      <c r="K186" s="15" t="n">
        <v>0.8145833333333333</v>
      </c>
      <c r="L186" s="15" t="n">
        <v>0.8166666666666667</v>
      </c>
      <c r="M186" s="15" t="n">
        <v>0.8138888888888889</v>
      </c>
      <c r="N186" s="15" t="n">
        <v>0.8118055555555556</v>
      </c>
      <c r="O186" s="15" t="n">
        <v>0.8131944444444444</v>
      </c>
      <c r="P186" s="15" t="n">
        <v>0.7888888888888889</v>
      </c>
      <c r="Q186" s="15" t="n">
        <v>0.8125</v>
      </c>
      <c r="R186" s="15" t="n">
        <v>0.8201388888888889</v>
      </c>
      <c r="S186" s="15" t="n">
        <v>0.8222222222222222</v>
      </c>
      <c r="T186" s="15" t="n">
        <v>0.8236111111111111</v>
      </c>
      <c r="U186" s="15" t="n">
        <v>0.8236111111111111</v>
      </c>
      <c r="V186" s="15" t="n">
        <v>0.8159722222222222</v>
      </c>
      <c r="W186" s="15" t="n">
        <v>0.8194444444444444</v>
      </c>
      <c r="X186" s="15" t="n">
        <v>0.8208333333333333</v>
      </c>
      <c r="Y186" s="15" t="n">
        <v>0.8152777777777778</v>
      </c>
      <c r="Z186" s="15" t="n">
        <v>0.8194444444444444</v>
      </c>
      <c r="AA186" s="15" t="n">
        <v>0.8201388888888889</v>
      </c>
      <c r="AB186" s="15" t="n">
        <v>0.8222222222222222</v>
      </c>
      <c r="AC186" s="15" t="n">
        <v>0.8229166666666666</v>
      </c>
      <c r="AD186" s="15" t="n">
        <v>0.8229166666666666</v>
      </c>
      <c r="AE186" s="15" t="n">
        <v>0.8236111111111111</v>
      </c>
      <c r="AF186" s="15" t="n">
        <v>0.8215277777777777</v>
      </c>
      <c r="AG186" s="15" t="n">
        <v>0.8222222222222222</v>
      </c>
      <c r="AH186" s="15" t="n">
        <v>0.8277777777777777</v>
      </c>
      <c r="AI186" s="15" t="n">
        <v>0.83125</v>
      </c>
      <c r="AJ186" s="15" t="n">
        <v>0.8270833333333333</v>
      </c>
      <c r="AK186" s="15" t="n">
        <v>0.8305555555555556</v>
      </c>
      <c r="AL186" s="15" t="n">
        <v>0.8326388888888889</v>
      </c>
      <c r="AM186" s="15" t="n">
        <v>0.8236111111111111</v>
      </c>
      <c r="AN186" s="15" t="n">
        <v>0.8256944444444444</v>
      </c>
      <c r="AO186" s="15" t="n">
        <v>0.8284722222222223</v>
      </c>
      <c r="AP186" s="15" t="n">
        <v>0.8256944444444444</v>
      </c>
      <c r="AQ186" s="15" t="n">
        <v>0.8340277777777778</v>
      </c>
      <c r="AR186" s="15" t="n">
        <v>0.8340277777777778</v>
      </c>
      <c r="AS186" s="15" t="n">
        <v>0.8340277777777778</v>
      </c>
      <c r="AT186" s="15" t="n">
        <v>0.8319444444444445</v>
      </c>
      <c r="AU186" s="15" t="n">
        <v>0.8298611111111112</v>
      </c>
      <c r="AV186" s="15" t="n">
        <v>0.8277777777777777</v>
      </c>
      <c r="AW186" s="15" t="n">
        <v>0.8298611111111112</v>
      </c>
      <c r="AX186" s="15" t="n">
        <v>0.8277777777777777</v>
      </c>
    </row>
    <row r="187">
      <c r="A187" s="14" t="n">
        <v>46206</v>
      </c>
      <c r="B187" s="15" t="n">
        <v>0.8284722222222223</v>
      </c>
      <c r="C187" s="15" t="n">
        <v>0.8173611111111111</v>
      </c>
      <c r="D187" s="15" t="n">
        <v>0.8229166666666666</v>
      </c>
      <c r="E187" s="15" t="n">
        <v>0.81875</v>
      </c>
      <c r="F187" s="15" t="n">
        <v>0.8159722222222222</v>
      </c>
      <c r="G187" s="15" t="n">
        <v>0.8222222222222222</v>
      </c>
      <c r="H187" s="15" t="n">
        <v>0.8173611111111111</v>
      </c>
      <c r="I187" s="15" t="n">
        <v>0.8159722222222222</v>
      </c>
      <c r="J187" s="15" t="n">
        <v>0.8125</v>
      </c>
      <c r="K187" s="15" t="n">
        <v>0.8145833333333333</v>
      </c>
      <c r="L187" s="15" t="n">
        <v>0.8166666666666667</v>
      </c>
      <c r="M187" s="15" t="n">
        <v>0.8138888888888889</v>
      </c>
      <c r="N187" s="15" t="n">
        <v>0.8118055555555556</v>
      </c>
      <c r="O187" s="15" t="n">
        <v>0.8131944444444444</v>
      </c>
      <c r="P187" s="15" t="n">
        <v>0.7888888888888889</v>
      </c>
      <c r="Q187" s="15" t="n">
        <v>0.8125</v>
      </c>
      <c r="R187" s="15" t="n">
        <v>0.8201388888888889</v>
      </c>
      <c r="S187" s="15" t="n">
        <v>0.8222222222222222</v>
      </c>
      <c r="T187" s="15" t="n">
        <v>0.8236111111111111</v>
      </c>
      <c r="U187" s="15" t="n">
        <v>0.8236111111111111</v>
      </c>
      <c r="V187" s="15" t="n">
        <v>0.8159722222222222</v>
      </c>
      <c r="W187" s="15" t="n">
        <v>0.8194444444444444</v>
      </c>
      <c r="X187" s="15" t="n">
        <v>0.8208333333333333</v>
      </c>
      <c r="Y187" s="15" t="n">
        <v>0.8152777777777778</v>
      </c>
      <c r="Z187" s="15" t="n">
        <v>0.8194444444444444</v>
      </c>
      <c r="AA187" s="15" t="n">
        <v>0.8194444444444444</v>
      </c>
      <c r="AB187" s="15" t="n">
        <v>0.8222222222222222</v>
      </c>
      <c r="AC187" s="15" t="n">
        <v>0.8222222222222222</v>
      </c>
      <c r="AD187" s="15" t="n">
        <v>0.8222222222222222</v>
      </c>
      <c r="AE187" s="15" t="n">
        <v>0.8236111111111111</v>
      </c>
      <c r="AF187" s="15" t="n">
        <v>0.8215277777777777</v>
      </c>
      <c r="AG187" s="15" t="n">
        <v>0.8222222222222222</v>
      </c>
      <c r="AH187" s="15" t="n">
        <v>0.8277777777777777</v>
      </c>
      <c r="AI187" s="15" t="n">
        <v>0.83125</v>
      </c>
      <c r="AJ187" s="15" t="n">
        <v>0.8270833333333333</v>
      </c>
      <c r="AK187" s="15" t="n">
        <v>0.8305555555555556</v>
      </c>
      <c r="AL187" s="15" t="n">
        <v>0.8326388888888889</v>
      </c>
      <c r="AM187" s="15" t="n">
        <v>0.8236111111111111</v>
      </c>
      <c r="AN187" s="15" t="n">
        <v>0.8256944444444444</v>
      </c>
      <c r="AO187" s="15" t="n">
        <v>0.8284722222222223</v>
      </c>
      <c r="AP187" s="15" t="n">
        <v>0.8256944444444444</v>
      </c>
      <c r="AQ187" s="15" t="n">
        <v>0.8340277777777778</v>
      </c>
      <c r="AR187" s="15" t="n">
        <v>0.8340277777777778</v>
      </c>
      <c r="AS187" s="15" t="n">
        <v>0.8340277777777778</v>
      </c>
      <c r="AT187" s="15" t="n">
        <v>0.8319444444444445</v>
      </c>
      <c r="AU187" s="15" t="n">
        <v>0.8298611111111112</v>
      </c>
      <c r="AV187" s="15" t="n">
        <v>0.8277777777777777</v>
      </c>
      <c r="AW187" s="15" t="n">
        <v>0.8298611111111112</v>
      </c>
      <c r="AX187" s="15" t="n">
        <v>0.8277777777777777</v>
      </c>
    </row>
    <row r="188">
      <c r="A188" s="14" t="n">
        <v>46207</v>
      </c>
      <c r="B188" s="15" t="n">
        <v>0.8277777777777777</v>
      </c>
      <c r="C188" s="15" t="n">
        <v>0.8173611111111111</v>
      </c>
      <c r="D188" s="15" t="n">
        <v>0.8229166666666666</v>
      </c>
      <c r="E188" s="15" t="n">
        <v>0.81875</v>
      </c>
      <c r="F188" s="15" t="n">
        <v>0.8159722222222222</v>
      </c>
      <c r="G188" s="15" t="n">
        <v>0.8215277777777777</v>
      </c>
      <c r="H188" s="15" t="n">
        <v>0.8173611111111111</v>
      </c>
      <c r="I188" s="15" t="n">
        <v>0.8159722222222222</v>
      </c>
      <c r="J188" s="15" t="n">
        <v>0.8125</v>
      </c>
      <c r="K188" s="15" t="n">
        <v>0.8145833333333333</v>
      </c>
      <c r="L188" s="15" t="n">
        <v>0.8166666666666667</v>
      </c>
      <c r="M188" s="15" t="n">
        <v>0.8131944444444444</v>
      </c>
      <c r="N188" s="15" t="n">
        <v>0.8118055555555556</v>
      </c>
      <c r="O188" s="15" t="n">
        <v>0.8125</v>
      </c>
      <c r="P188" s="15" t="n">
        <v>0.7888888888888889</v>
      </c>
      <c r="Q188" s="15" t="n">
        <v>0.8125</v>
      </c>
      <c r="R188" s="15" t="n">
        <v>0.8201388888888889</v>
      </c>
      <c r="S188" s="15" t="n">
        <v>0.8222222222222222</v>
      </c>
      <c r="T188" s="15" t="n">
        <v>0.8236111111111111</v>
      </c>
      <c r="U188" s="15" t="n">
        <v>0.8236111111111111</v>
      </c>
      <c r="V188" s="15" t="n">
        <v>0.8159722222222222</v>
      </c>
      <c r="W188" s="15" t="n">
        <v>0.8194444444444444</v>
      </c>
      <c r="X188" s="15" t="n">
        <v>0.8201388888888889</v>
      </c>
      <c r="Y188" s="15" t="n">
        <v>0.8152777777777778</v>
      </c>
      <c r="Z188" s="15" t="n">
        <v>0.8194444444444444</v>
      </c>
      <c r="AA188" s="15" t="n">
        <v>0.8194444444444444</v>
      </c>
      <c r="AB188" s="15" t="n">
        <v>0.8222222222222222</v>
      </c>
      <c r="AC188" s="15" t="n">
        <v>0.8222222222222222</v>
      </c>
      <c r="AD188" s="15" t="n">
        <v>0.8222222222222222</v>
      </c>
      <c r="AE188" s="15" t="n">
        <v>0.8229166666666666</v>
      </c>
      <c r="AF188" s="15" t="n">
        <v>0.8215277777777777</v>
      </c>
      <c r="AG188" s="15" t="n">
        <v>0.8222222222222222</v>
      </c>
      <c r="AH188" s="15" t="n">
        <v>0.8277777777777777</v>
      </c>
      <c r="AI188" s="15" t="n">
        <v>0.83125</v>
      </c>
      <c r="AJ188" s="15" t="n">
        <v>0.8263888888888888</v>
      </c>
      <c r="AK188" s="15" t="n">
        <v>0.8298611111111112</v>
      </c>
      <c r="AL188" s="15" t="n">
        <v>0.8326388888888889</v>
      </c>
      <c r="AM188" s="15" t="n">
        <v>0.8236111111111111</v>
      </c>
      <c r="AN188" s="15" t="n">
        <v>0.8256944444444444</v>
      </c>
      <c r="AO188" s="15" t="n">
        <v>0.8277777777777777</v>
      </c>
      <c r="AP188" s="15" t="n">
        <v>0.8256944444444444</v>
      </c>
      <c r="AQ188" s="15" t="n">
        <v>0.8340277777777778</v>
      </c>
      <c r="AR188" s="15" t="n">
        <v>0.8340277777777778</v>
      </c>
      <c r="AS188" s="15" t="n">
        <v>0.8340277777777778</v>
      </c>
      <c r="AT188" s="15" t="n">
        <v>0.8319444444444445</v>
      </c>
      <c r="AU188" s="15" t="n">
        <v>0.8298611111111112</v>
      </c>
      <c r="AV188" s="15" t="n">
        <v>0.8277777777777777</v>
      </c>
      <c r="AW188" s="15" t="n">
        <v>0.8298611111111112</v>
      </c>
      <c r="AX188" s="15" t="n">
        <v>0.8277777777777777</v>
      </c>
    </row>
    <row r="189">
      <c r="A189" s="14" t="n">
        <v>46208</v>
      </c>
      <c r="B189" s="15" t="n">
        <v>0.8277777777777777</v>
      </c>
      <c r="C189" s="15" t="n">
        <v>0.8166666666666667</v>
      </c>
      <c r="D189" s="15" t="n">
        <v>0.8229166666666666</v>
      </c>
      <c r="E189" s="15" t="n">
        <v>0.81875</v>
      </c>
      <c r="F189" s="15" t="n">
        <v>0.8159722222222222</v>
      </c>
      <c r="G189" s="15" t="n">
        <v>0.8215277777777777</v>
      </c>
      <c r="H189" s="15" t="n">
        <v>0.8173611111111111</v>
      </c>
      <c r="I189" s="15" t="n">
        <v>0.8152777777777778</v>
      </c>
      <c r="J189" s="15" t="n">
        <v>0.8125</v>
      </c>
      <c r="K189" s="15" t="n">
        <v>0.8145833333333333</v>
      </c>
      <c r="L189" s="15" t="n">
        <v>0.8159722222222222</v>
      </c>
      <c r="M189" s="15" t="n">
        <v>0.8131944444444444</v>
      </c>
      <c r="N189" s="15" t="n">
        <v>0.8118055555555556</v>
      </c>
      <c r="O189" s="15" t="n">
        <v>0.8125</v>
      </c>
      <c r="P189" s="15" t="n">
        <v>0.7888888888888889</v>
      </c>
      <c r="Q189" s="15" t="n">
        <v>0.8125</v>
      </c>
      <c r="R189" s="15" t="n">
        <v>0.8201388888888889</v>
      </c>
      <c r="S189" s="15" t="n">
        <v>0.8222222222222222</v>
      </c>
      <c r="T189" s="15" t="n">
        <v>0.8236111111111111</v>
      </c>
      <c r="U189" s="15" t="n">
        <v>0.8236111111111111</v>
      </c>
      <c r="V189" s="15" t="n">
        <v>0.8159722222222222</v>
      </c>
      <c r="W189" s="15" t="n">
        <v>0.8194444444444444</v>
      </c>
      <c r="X189" s="15" t="n">
        <v>0.8201388888888889</v>
      </c>
      <c r="Y189" s="15" t="n">
        <v>0.8145833333333333</v>
      </c>
      <c r="Z189" s="15" t="n">
        <v>0.8194444444444444</v>
      </c>
      <c r="AA189" s="15" t="n">
        <v>0.8194444444444444</v>
      </c>
      <c r="AB189" s="15" t="n">
        <v>0.8222222222222222</v>
      </c>
      <c r="AC189" s="15" t="n">
        <v>0.8222222222222222</v>
      </c>
      <c r="AD189" s="15" t="n">
        <v>0.8222222222222222</v>
      </c>
      <c r="AE189" s="15" t="n">
        <v>0.8229166666666666</v>
      </c>
      <c r="AF189" s="15" t="n">
        <v>0.8215277777777777</v>
      </c>
      <c r="AG189" s="15" t="n">
        <v>0.8222222222222222</v>
      </c>
      <c r="AH189" s="15" t="n">
        <v>0.8277777777777777</v>
      </c>
      <c r="AI189" s="15" t="n">
        <v>0.8305555555555556</v>
      </c>
      <c r="AJ189" s="15" t="n">
        <v>0.8263888888888888</v>
      </c>
      <c r="AK189" s="15" t="n">
        <v>0.8298611111111112</v>
      </c>
      <c r="AL189" s="15" t="n">
        <v>0.8326388888888889</v>
      </c>
      <c r="AM189" s="15" t="n">
        <v>0.8236111111111111</v>
      </c>
      <c r="AN189" s="15" t="n">
        <v>0.8256944444444444</v>
      </c>
      <c r="AO189" s="15" t="n">
        <v>0.8277777777777777</v>
      </c>
      <c r="AP189" s="15" t="n">
        <v>0.825</v>
      </c>
      <c r="AQ189" s="15" t="n">
        <v>0.8340277777777778</v>
      </c>
      <c r="AR189" s="15" t="n">
        <v>0.8333333333333334</v>
      </c>
      <c r="AS189" s="15" t="n">
        <v>0.8340277777777778</v>
      </c>
      <c r="AT189" s="15" t="n">
        <v>0.83125</v>
      </c>
      <c r="AU189" s="15" t="n">
        <v>0.8298611111111112</v>
      </c>
      <c r="AV189" s="15" t="n">
        <v>0.8277777777777777</v>
      </c>
      <c r="AW189" s="15" t="n">
        <v>0.8298611111111112</v>
      </c>
      <c r="AX189" s="15" t="n">
        <v>0.8277777777777777</v>
      </c>
    </row>
    <row r="190">
      <c r="A190" s="14" t="n">
        <v>46209</v>
      </c>
      <c r="B190" s="15" t="n">
        <v>0.8277777777777777</v>
      </c>
      <c r="C190" s="15" t="n">
        <v>0.8166666666666667</v>
      </c>
      <c r="D190" s="15" t="n">
        <v>0.8229166666666666</v>
      </c>
      <c r="E190" s="15" t="n">
        <v>0.81875</v>
      </c>
      <c r="F190" s="15" t="n">
        <v>0.8152777777777778</v>
      </c>
      <c r="G190" s="15" t="n">
        <v>0.8215277777777777</v>
      </c>
      <c r="H190" s="15" t="n">
        <v>0.8166666666666667</v>
      </c>
      <c r="I190" s="15" t="n">
        <v>0.8152777777777778</v>
      </c>
      <c r="J190" s="15" t="n">
        <v>0.8118055555555556</v>
      </c>
      <c r="K190" s="15" t="n">
        <v>0.8138888888888889</v>
      </c>
      <c r="L190" s="15" t="n">
        <v>0.8159722222222222</v>
      </c>
      <c r="M190" s="15" t="n">
        <v>0.8131944444444444</v>
      </c>
      <c r="N190" s="15" t="n">
        <v>0.8111111111111111</v>
      </c>
      <c r="O190" s="15" t="n">
        <v>0.8125</v>
      </c>
      <c r="P190" s="15" t="n">
        <v>0.7888888888888889</v>
      </c>
      <c r="Q190" s="15" t="n">
        <v>0.8125</v>
      </c>
      <c r="R190" s="15" t="n">
        <v>0.8194444444444444</v>
      </c>
      <c r="S190" s="15" t="n">
        <v>0.8215277777777777</v>
      </c>
      <c r="T190" s="15" t="n">
        <v>0.8229166666666666</v>
      </c>
      <c r="U190" s="15" t="n">
        <v>0.8229166666666666</v>
      </c>
      <c r="V190" s="15" t="n">
        <v>0.8159722222222222</v>
      </c>
      <c r="W190" s="15" t="n">
        <v>0.81875</v>
      </c>
      <c r="X190" s="15" t="n">
        <v>0.8201388888888889</v>
      </c>
      <c r="Y190" s="15" t="n">
        <v>0.8145833333333333</v>
      </c>
      <c r="Z190" s="15" t="n">
        <v>0.8194444444444444</v>
      </c>
      <c r="AA190" s="15" t="n">
        <v>0.8194444444444444</v>
      </c>
      <c r="AB190" s="15" t="n">
        <v>0.8215277777777777</v>
      </c>
      <c r="AC190" s="15" t="n">
        <v>0.8222222222222222</v>
      </c>
      <c r="AD190" s="15" t="n">
        <v>0.8222222222222222</v>
      </c>
      <c r="AE190" s="15" t="n">
        <v>0.8229166666666666</v>
      </c>
      <c r="AF190" s="15" t="n">
        <v>0.8208333333333333</v>
      </c>
      <c r="AG190" s="15" t="n">
        <v>0.8222222222222222</v>
      </c>
      <c r="AH190" s="15" t="n">
        <v>0.8270833333333333</v>
      </c>
      <c r="AI190" s="15" t="n">
        <v>0.8305555555555556</v>
      </c>
      <c r="AJ190" s="15" t="n">
        <v>0.8263888888888888</v>
      </c>
      <c r="AK190" s="15" t="n">
        <v>0.8298611111111112</v>
      </c>
      <c r="AL190" s="15" t="n">
        <v>0.8319444444444445</v>
      </c>
      <c r="AM190" s="15" t="n">
        <v>0.8236111111111111</v>
      </c>
      <c r="AN190" s="15" t="n">
        <v>0.8256944444444444</v>
      </c>
      <c r="AO190" s="15" t="n">
        <v>0.8277777777777777</v>
      </c>
      <c r="AP190" s="15" t="n">
        <v>0.825</v>
      </c>
      <c r="AQ190" s="15" t="n">
        <v>0.8340277777777778</v>
      </c>
      <c r="AR190" s="15" t="n">
        <v>0.8333333333333334</v>
      </c>
      <c r="AS190" s="15" t="n">
        <v>0.8333333333333334</v>
      </c>
      <c r="AT190" s="15" t="n">
        <v>0.83125</v>
      </c>
      <c r="AU190" s="15" t="n">
        <v>0.8298611111111112</v>
      </c>
      <c r="AV190" s="15" t="n">
        <v>0.8277777777777777</v>
      </c>
      <c r="AW190" s="15" t="n">
        <v>0.8291666666666667</v>
      </c>
      <c r="AX190" s="15" t="n">
        <v>0.8277777777777777</v>
      </c>
    </row>
    <row r="191">
      <c r="A191" s="14" t="n">
        <v>46210</v>
      </c>
      <c r="B191" s="15" t="n">
        <v>0.8270833333333333</v>
      </c>
      <c r="C191" s="15" t="n">
        <v>0.8159722222222222</v>
      </c>
      <c r="D191" s="15" t="n">
        <v>0.8222222222222222</v>
      </c>
      <c r="E191" s="15" t="n">
        <v>0.8180555555555555</v>
      </c>
      <c r="F191" s="15" t="n">
        <v>0.8152777777777778</v>
      </c>
      <c r="G191" s="15" t="n">
        <v>0.8208333333333333</v>
      </c>
      <c r="H191" s="15" t="n">
        <v>0.8166666666666667</v>
      </c>
      <c r="I191" s="15" t="n">
        <v>0.8152777777777778</v>
      </c>
      <c r="J191" s="15" t="n">
        <v>0.8118055555555556</v>
      </c>
      <c r="K191" s="15" t="n">
        <v>0.8138888888888889</v>
      </c>
      <c r="L191" s="15" t="n">
        <v>0.8159722222222222</v>
      </c>
      <c r="M191" s="15" t="n">
        <v>0.8131944444444444</v>
      </c>
      <c r="N191" s="15" t="n">
        <v>0.8111111111111111</v>
      </c>
      <c r="O191" s="15" t="n">
        <v>0.8125</v>
      </c>
      <c r="P191" s="15" t="n">
        <v>0.7888888888888889</v>
      </c>
      <c r="Q191" s="15" t="n">
        <v>0.8118055555555556</v>
      </c>
      <c r="R191" s="15" t="n">
        <v>0.8194444444444444</v>
      </c>
      <c r="S191" s="15" t="n">
        <v>0.8215277777777777</v>
      </c>
      <c r="T191" s="15" t="n">
        <v>0.8229166666666666</v>
      </c>
      <c r="U191" s="15" t="n">
        <v>0.8229166666666666</v>
      </c>
      <c r="V191" s="15" t="n">
        <v>0.8152777777777778</v>
      </c>
      <c r="W191" s="15" t="n">
        <v>0.81875</v>
      </c>
      <c r="X191" s="15" t="n">
        <v>0.8201388888888889</v>
      </c>
      <c r="Y191" s="15" t="n">
        <v>0.8145833333333333</v>
      </c>
      <c r="Z191" s="15" t="n">
        <v>0.81875</v>
      </c>
      <c r="AA191" s="15" t="n">
        <v>0.8194444444444444</v>
      </c>
      <c r="AB191" s="15" t="n">
        <v>0.8215277777777777</v>
      </c>
      <c r="AC191" s="15" t="n">
        <v>0.8222222222222222</v>
      </c>
      <c r="AD191" s="15" t="n">
        <v>0.8222222222222222</v>
      </c>
      <c r="AE191" s="15" t="n">
        <v>0.8229166666666666</v>
      </c>
      <c r="AF191" s="15" t="n">
        <v>0.8208333333333333</v>
      </c>
      <c r="AG191" s="15" t="n">
        <v>0.8215277777777777</v>
      </c>
      <c r="AH191" s="15" t="n">
        <v>0.8270833333333333</v>
      </c>
      <c r="AI191" s="15" t="n">
        <v>0.8305555555555556</v>
      </c>
      <c r="AJ191" s="15" t="n">
        <v>0.8263888888888888</v>
      </c>
      <c r="AK191" s="15" t="n">
        <v>0.8298611111111112</v>
      </c>
      <c r="AL191" s="15" t="n">
        <v>0.8319444444444445</v>
      </c>
      <c r="AM191" s="15" t="n">
        <v>0.8229166666666666</v>
      </c>
      <c r="AN191" s="15" t="n">
        <v>0.825</v>
      </c>
      <c r="AO191" s="15" t="n">
        <v>0.8277777777777777</v>
      </c>
      <c r="AP191" s="15" t="n">
        <v>0.825</v>
      </c>
      <c r="AQ191" s="15" t="n">
        <v>0.8340277777777778</v>
      </c>
      <c r="AR191" s="15" t="n">
        <v>0.8333333333333334</v>
      </c>
      <c r="AS191" s="15" t="n">
        <v>0.8333333333333334</v>
      </c>
      <c r="AT191" s="15" t="n">
        <v>0.83125</v>
      </c>
      <c r="AU191" s="15" t="n">
        <v>0.8298611111111112</v>
      </c>
      <c r="AV191" s="15" t="n">
        <v>0.8277777777777777</v>
      </c>
      <c r="AW191" s="15" t="n">
        <v>0.8291666666666667</v>
      </c>
      <c r="AX191" s="15" t="n">
        <v>0.8277777777777777</v>
      </c>
    </row>
    <row r="192">
      <c r="A192" s="14" t="n">
        <v>46211</v>
      </c>
      <c r="B192" s="15" t="n">
        <v>0.8270833333333333</v>
      </c>
      <c r="C192" s="15" t="n">
        <v>0.8159722222222222</v>
      </c>
      <c r="D192" s="15" t="n">
        <v>0.8222222222222222</v>
      </c>
      <c r="E192" s="15" t="n">
        <v>0.8180555555555555</v>
      </c>
      <c r="F192" s="15" t="n">
        <v>0.8152777777777778</v>
      </c>
      <c r="G192" s="15" t="n">
        <v>0.8208333333333333</v>
      </c>
      <c r="H192" s="15" t="n">
        <v>0.8166666666666667</v>
      </c>
      <c r="I192" s="15" t="n">
        <v>0.8152777777777778</v>
      </c>
      <c r="J192" s="15" t="n">
        <v>0.8118055555555556</v>
      </c>
      <c r="K192" s="15" t="n">
        <v>0.8138888888888889</v>
      </c>
      <c r="L192" s="15" t="n">
        <v>0.8152777777777778</v>
      </c>
      <c r="M192" s="15" t="n">
        <v>0.8125</v>
      </c>
      <c r="N192" s="15" t="n">
        <v>0.8111111111111111</v>
      </c>
      <c r="O192" s="15" t="n">
        <v>0.8118055555555556</v>
      </c>
      <c r="P192" s="15" t="n">
        <v>0.7881944444444444</v>
      </c>
      <c r="Q192" s="15" t="n">
        <v>0.8118055555555556</v>
      </c>
      <c r="R192" s="15" t="n">
        <v>0.8194444444444444</v>
      </c>
      <c r="S192" s="15" t="n">
        <v>0.8215277777777777</v>
      </c>
      <c r="T192" s="15" t="n">
        <v>0.8229166666666666</v>
      </c>
      <c r="U192" s="15" t="n">
        <v>0.8229166666666666</v>
      </c>
      <c r="V192" s="15" t="n">
        <v>0.8152777777777778</v>
      </c>
      <c r="W192" s="15" t="n">
        <v>0.81875</v>
      </c>
      <c r="X192" s="15" t="n">
        <v>0.8201388888888889</v>
      </c>
      <c r="Y192" s="15" t="n">
        <v>0.8145833333333333</v>
      </c>
      <c r="Z192" s="15" t="n">
        <v>0.81875</v>
      </c>
      <c r="AA192" s="15" t="n">
        <v>0.81875</v>
      </c>
      <c r="AB192" s="15" t="n">
        <v>0.8215277777777777</v>
      </c>
      <c r="AC192" s="15" t="n">
        <v>0.8215277777777777</v>
      </c>
      <c r="AD192" s="15" t="n">
        <v>0.8215277777777777</v>
      </c>
      <c r="AE192" s="15" t="n">
        <v>0.8229166666666666</v>
      </c>
      <c r="AF192" s="15" t="n">
        <v>0.8208333333333333</v>
      </c>
      <c r="AG192" s="15" t="n">
        <v>0.8215277777777777</v>
      </c>
      <c r="AH192" s="15" t="n">
        <v>0.8270833333333333</v>
      </c>
      <c r="AI192" s="15" t="n">
        <v>0.8305555555555556</v>
      </c>
      <c r="AJ192" s="15" t="n">
        <v>0.8263888888888888</v>
      </c>
      <c r="AK192" s="15" t="n">
        <v>0.8298611111111112</v>
      </c>
      <c r="AL192" s="15" t="n">
        <v>0.8319444444444445</v>
      </c>
      <c r="AM192" s="15" t="n">
        <v>0.8229166666666666</v>
      </c>
      <c r="AN192" s="15" t="n">
        <v>0.825</v>
      </c>
      <c r="AO192" s="15" t="n">
        <v>0.8277777777777777</v>
      </c>
      <c r="AP192" s="15" t="n">
        <v>0.825</v>
      </c>
      <c r="AQ192" s="15" t="n">
        <v>0.8333333333333334</v>
      </c>
      <c r="AR192" s="15" t="n">
        <v>0.8333333333333334</v>
      </c>
      <c r="AS192" s="15" t="n">
        <v>0.8333333333333334</v>
      </c>
      <c r="AT192" s="15" t="n">
        <v>0.83125</v>
      </c>
      <c r="AU192" s="15" t="n">
        <v>0.8291666666666667</v>
      </c>
      <c r="AV192" s="15" t="n">
        <v>0.8270833333333333</v>
      </c>
      <c r="AW192" s="15" t="n">
        <v>0.8291666666666667</v>
      </c>
      <c r="AX192" s="15" t="n">
        <v>0.8270833333333333</v>
      </c>
    </row>
    <row r="193">
      <c r="A193" s="14" t="n">
        <v>46212</v>
      </c>
      <c r="B193" s="15" t="n">
        <v>0.8263888888888888</v>
      </c>
      <c r="C193" s="15" t="n">
        <v>0.8152777777777778</v>
      </c>
      <c r="D193" s="15" t="n">
        <v>0.8215277777777777</v>
      </c>
      <c r="E193" s="15" t="n">
        <v>0.8173611111111111</v>
      </c>
      <c r="F193" s="15" t="n">
        <v>0.8145833333333333</v>
      </c>
      <c r="G193" s="15" t="n">
        <v>0.8208333333333333</v>
      </c>
      <c r="H193" s="15" t="n">
        <v>0.8159722222222222</v>
      </c>
      <c r="I193" s="15" t="n">
        <v>0.8145833333333333</v>
      </c>
      <c r="J193" s="15" t="n">
        <v>0.8111111111111111</v>
      </c>
      <c r="K193" s="15" t="n">
        <v>0.8131944444444444</v>
      </c>
      <c r="L193" s="15" t="n">
        <v>0.8152777777777778</v>
      </c>
      <c r="M193" s="15" t="n">
        <v>0.8125</v>
      </c>
      <c r="N193" s="15" t="n">
        <v>0.8104166666666667</v>
      </c>
      <c r="O193" s="15" t="n">
        <v>0.8118055555555556</v>
      </c>
      <c r="P193" s="15" t="n">
        <v>0.7881944444444444</v>
      </c>
      <c r="Q193" s="15" t="n">
        <v>0.8118055555555556</v>
      </c>
      <c r="R193" s="15" t="n">
        <v>0.81875</v>
      </c>
      <c r="S193" s="15" t="n">
        <v>0.8215277777777777</v>
      </c>
      <c r="T193" s="15" t="n">
        <v>0.8222222222222222</v>
      </c>
      <c r="U193" s="15" t="n">
        <v>0.8229166666666666</v>
      </c>
      <c r="V193" s="15" t="n">
        <v>0.8152777777777778</v>
      </c>
      <c r="W193" s="15" t="n">
        <v>0.81875</v>
      </c>
      <c r="X193" s="15" t="n">
        <v>0.8194444444444444</v>
      </c>
      <c r="Y193" s="15" t="n">
        <v>0.8138888888888889</v>
      </c>
      <c r="Z193" s="15" t="n">
        <v>0.81875</v>
      </c>
      <c r="AA193" s="15" t="n">
        <v>0.81875</v>
      </c>
      <c r="AB193" s="15" t="n">
        <v>0.8215277777777777</v>
      </c>
      <c r="AC193" s="15" t="n">
        <v>0.8215277777777777</v>
      </c>
      <c r="AD193" s="15" t="n">
        <v>0.8215277777777777</v>
      </c>
      <c r="AE193" s="15" t="n">
        <v>0.8222222222222222</v>
      </c>
      <c r="AF193" s="15" t="n">
        <v>0.8208333333333333</v>
      </c>
      <c r="AG193" s="15" t="n">
        <v>0.8215277777777777</v>
      </c>
      <c r="AH193" s="15" t="n">
        <v>0.8270833333333333</v>
      </c>
      <c r="AI193" s="15" t="n">
        <v>0.8298611111111112</v>
      </c>
      <c r="AJ193" s="15" t="n">
        <v>0.8256944444444444</v>
      </c>
      <c r="AK193" s="15" t="n">
        <v>0.8291666666666667</v>
      </c>
      <c r="AL193" s="15" t="n">
        <v>0.8319444444444445</v>
      </c>
      <c r="AM193" s="15" t="n">
        <v>0.8229166666666666</v>
      </c>
      <c r="AN193" s="15" t="n">
        <v>0.825</v>
      </c>
      <c r="AO193" s="15" t="n">
        <v>0.8270833333333333</v>
      </c>
      <c r="AP193" s="15" t="n">
        <v>0.8243055555555555</v>
      </c>
      <c r="AQ193" s="15" t="n">
        <v>0.8333333333333334</v>
      </c>
      <c r="AR193" s="15" t="n">
        <v>0.8326388888888889</v>
      </c>
      <c r="AS193" s="15" t="n">
        <v>0.8333333333333334</v>
      </c>
      <c r="AT193" s="15" t="n">
        <v>0.8305555555555556</v>
      </c>
      <c r="AU193" s="15" t="n">
        <v>0.8291666666666667</v>
      </c>
      <c r="AV193" s="15" t="n">
        <v>0.8270833333333333</v>
      </c>
      <c r="AW193" s="15" t="n">
        <v>0.8291666666666667</v>
      </c>
      <c r="AX193" s="15" t="n">
        <v>0.8270833333333333</v>
      </c>
    </row>
    <row r="194">
      <c r="A194" s="14" t="n">
        <v>46213</v>
      </c>
      <c r="B194" s="15" t="n">
        <v>0.8263888888888888</v>
      </c>
      <c r="C194" s="15" t="n">
        <v>0.8152777777777778</v>
      </c>
      <c r="D194" s="15" t="n">
        <v>0.8215277777777777</v>
      </c>
      <c r="E194" s="15" t="n">
        <v>0.8173611111111111</v>
      </c>
      <c r="F194" s="15" t="n">
        <v>0.8145833333333333</v>
      </c>
      <c r="G194" s="15" t="n">
        <v>0.8201388888888889</v>
      </c>
      <c r="H194" s="15" t="n">
        <v>0.8159722222222222</v>
      </c>
      <c r="I194" s="15" t="n">
        <v>0.8145833333333333</v>
      </c>
      <c r="J194" s="15" t="n">
        <v>0.8111111111111111</v>
      </c>
      <c r="K194" s="15" t="n">
        <v>0.8131944444444444</v>
      </c>
      <c r="L194" s="15" t="n">
        <v>0.8152777777777778</v>
      </c>
      <c r="M194" s="15" t="n">
        <v>0.8125</v>
      </c>
      <c r="N194" s="15" t="n">
        <v>0.8104166666666667</v>
      </c>
      <c r="O194" s="15" t="n">
        <v>0.8118055555555556</v>
      </c>
      <c r="P194" s="15" t="n">
        <v>0.7881944444444444</v>
      </c>
      <c r="Q194" s="15" t="n">
        <v>0.8111111111111111</v>
      </c>
      <c r="R194" s="15" t="n">
        <v>0.81875</v>
      </c>
      <c r="S194" s="15" t="n">
        <v>0.8208333333333333</v>
      </c>
      <c r="T194" s="15" t="n">
        <v>0.8222222222222222</v>
      </c>
      <c r="U194" s="15" t="n">
        <v>0.8222222222222222</v>
      </c>
      <c r="V194" s="15" t="n">
        <v>0.8145833333333333</v>
      </c>
      <c r="W194" s="15" t="n">
        <v>0.8180555555555555</v>
      </c>
      <c r="X194" s="15" t="n">
        <v>0.8194444444444444</v>
      </c>
      <c r="Y194" s="15" t="n">
        <v>0.8138888888888889</v>
      </c>
      <c r="Z194" s="15" t="n">
        <v>0.8180555555555555</v>
      </c>
      <c r="AA194" s="15" t="n">
        <v>0.81875</v>
      </c>
      <c r="AB194" s="15" t="n">
        <v>0.8208333333333333</v>
      </c>
      <c r="AC194" s="15" t="n">
        <v>0.8215277777777777</v>
      </c>
      <c r="AD194" s="15" t="n">
        <v>0.8215277777777777</v>
      </c>
      <c r="AE194" s="15" t="n">
        <v>0.8222222222222222</v>
      </c>
      <c r="AF194" s="15" t="n">
        <v>0.8201388888888889</v>
      </c>
      <c r="AG194" s="15" t="n">
        <v>0.8215277777777777</v>
      </c>
      <c r="AH194" s="15" t="n">
        <v>0.8263888888888888</v>
      </c>
      <c r="AI194" s="15" t="n">
        <v>0.8298611111111112</v>
      </c>
      <c r="AJ194" s="15" t="n">
        <v>0.8256944444444444</v>
      </c>
      <c r="AK194" s="15" t="n">
        <v>0.8291666666666667</v>
      </c>
      <c r="AL194" s="15" t="n">
        <v>0.83125</v>
      </c>
      <c r="AM194" s="15" t="n">
        <v>0.8229166666666666</v>
      </c>
      <c r="AN194" s="15" t="n">
        <v>0.8243055555555555</v>
      </c>
      <c r="AO194" s="15" t="n">
        <v>0.8270833333333333</v>
      </c>
      <c r="AP194" s="15" t="n">
        <v>0.8243055555555555</v>
      </c>
      <c r="AQ194" s="15" t="n">
        <v>0.8333333333333334</v>
      </c>
      <c r="AR194" s="15" t="n">
        <v>0.8326388888888889</v>
      </c>
      <c r="AS194" s="15" t="n">
        <v>0.8326388888888889</v>
      </c>
      <c r="AT194" s="15" t="n">
        <v>0.8305555555555556</v>
      </c>
      <c r="AU194" s="15" t="n">
        <v>0.8291666666666667</v>
      </c>
      <c r="AV194" s="15" t="n">
        <v>0.8270833333333333</v>
      </c>
      <c r="AW194" s="15" t="n">
        <v>0.8284722222222223</v>
      </c>
      <c r="AX194" s="15" t="n">
        <v>0.8270833333333333</v>
      </c>
    </row>
    <row r="195">
      <c r="A195" s="14" t="n">
        <v>46214</v>
      </c>
      <c r="B195" s="15" t="n">
        <v>0.8256944444444444</v>
      </c>
      <c r="C195" s="15" t="n">
        <v>0.8145833333333333</v>
      </c>
      <c r="D195" s="15" t="n">
        <v>0.8208333333333333</v>
      </c>
      <c r="E195" s="15" t="n">
        <v>0.8173611111111111</v>
      </c>
      <c r="F195" s="15" t="n">
        <v>0.8145833333333333</v>
      </c>
      <c r="G195" s="15" t="n">
        <v>0.8201388888888889</v>
      </c>
      <c r="H195" s="15" t="n">
        <v>0.8159722222222222</v>
      </c>
      <c r="I195" s="15" t="n">
        <v>0.8138888888888889</v>
      </c>
      <c r="J195" s="15" t="n">
        <v>0.8111111111111111</v>
      </c>
      <c r="K195" s="15" t="n">
        <v>0.8131944444444444</v>
      </c>
      <c r="L195" s="15" t="n">
        <v>0.8145833333333333</v>
      </c>
      <c r="M195" s="15" t="n">
        <v>0.8118055555555556</v>
      </c>
      <c r="N195" s="15" t="n">
        <v>0.8104166666666667</v>
      </c>
      <c r="O195" s="15" t="n">
        <v>0.8111111111111111</v>
      </c>
      <c r="P195" s="15" t="n">
        <v>0.7881944444444444</v>
      </c>
      <c r="Q195" s="15" t="n">
        <v>0.8111111111111111</v>
      </c>
      <c r="R195" s="15" t="n">
        <v>0.81875</v>
      </c>
      <c r="S195" s="15" t="n">
        <v>0.8208333333333333</v>
      </c>
      <c r="T195" s="15" t="n">
        <v>0.8222222222222222</v>
      </c>
      <c r="U195" s="15" t="n">
        <v>0.8222222222222222</v>
      </c>
      <c r="V195" s="15" t="n">
        <v>0.8145833333333333</v>
      </c>
      <c r="W195" s="15" t="n">
        <v>0.8180555555555555</v>
      </c>
      <c r="X195" s="15" t="n">
        <v>0.8194444444444444</v>
      </c>
      <c r="Y195" s="15" t="n">
        <v>0.8138888888888889</v>
      </c>
      <c r="Z195" s="15" t="n">
        <v>0.8180555555555555</v>
      </c>
      <c r="AA195" s="15" t="n">
        <v>0.8180555555555555</v>
      </c>
      <c r="AB195" s="15" t="n">
        <v>0.8208333333333333</v>
      </c>
      <c r="AC195" s="15" t="n">
        <v>0.8208333333333333</v>
      </c>
      <c r="AD195" s="15" t="n">
        <v>0.8208333333333333</v>
      </c>
      <c r="AE195" s="15" t="n">
        <v>0.8222222222222222</v>
      </c>
      <c r="AF195" s="15" t="n">
        <v>0.8201388888888889</v>
      </c>
      <c r="AG195" s="15" t="n">
        <v>0.8208333333333333</v>
      </c>
      <c r="AH195" s="15" t="n">
        <v>0.8263888888888888</v>
      </c>
      <c r="AI195" s="15" t="n">
        <v>0.8298611111111112</v>
      </c>
      <c r="AJ195" s="15" t="n">
        <v>0.8256944444444444</v>
      </c>
      <c r="AK195" s="15" t="n">
        <v>0.8291666666666667</v>
      </c>
      <c r="AL195" s="15" t="n">
        <v>0.83125</v>
      </c>
      <c r="AM195" s="15" t="n">
        <v>0.8222222222222222</v>
      </c>
      <c r="AN195" s="15" t="n">
        <v>0.8243055555555555</v>
      </c>
      <c r="AO195" s="15" t="n">
        <v>0.8270833333333333</v>
      </c>
      <c r="AP195" s="15" t="n">
        <v>0.8243055555555555</v>
      </c>
      <c r="AQ195" s="15" t="n">
        <v>0.8326388888888889</v>
      </c>
      <c r="AR195" s="15" t="n">
        <v>0.8326388888888889</v>
      </c>
      <c r="AS195" s="15" t="n">
        <v>0.8326388888888889</v>
      </c>
      <c r="AT195" s="15" t="n">
        <v>0.8305555555555556</v>
      </c>
      <c r="AU195" s="15" t="n">
        <v>0.8284722222222223</v>
      </c>
      <c r="AV195" s="15" t="n">
        <v>0.8263888888888888</v>
      </c>
      <c r="AW195" s="15" t="n">
        <v>0.8284722222222223</v>
      </c>
      <c r="AX195" s="15" t="n">
        <v>0.8270833333333333</v>
      </c>
    </row>
    <row r="196">
      <c r="A196" s="14" t="n">
        <v>46215</v>
      </c>
      <c r="B196" s="15" t="n">
        <v>0.825</v>
      </c>
      <c r="C196" s="15" t="n">
        <v>0.8145833333333333</v>
      </c>
      <c r="D196" s="15" t="n">
        <v>0.8208333333333333</v>
      </c>
      <c r="E196" s="15" t="n">
        <v>0.8166666666666667</v>
      </c>
      <c r="F196" s="15" t="n">
        <v>0.8138888888888889</v>
      </c>
      <c r="G196" s="15" t="n">
        <v>0.8194444444444444</v>
      </c>
      <c r="H196" s="15" t="n">
        <v>0.8152777777777778</v>
      </c>
      <c r="I196" s="15" t="n">
        <v>0.8138888888888889</v>
      </c>
      <c r="J196" s="15" t="n">
        <v>0.8104166666666667</v>
      </c>
      <c r="K196" s="15" t="n">
        <v>0.8125</v>
      </c>
      <c r="L196" s="15" t="n">
        <v>0.8145833333333333</v>
      </c>
      <c r="M196" s="15" t="n">
        <v>0.8118055555555556</v>
      </c>
      <c r="N196" s="15" t="n">
        <v>0.8097222222222222</v>
      </c>
      <c r="O196" s="15" t="n">
        <v>0.8111111111111111</v>
      </c>
      <c r="P196" s="15" t="n">
        <v>0.7881944444444444</v>
      </c>
      <c r="Q196" s="15" t="n">
        <v>0.8111111111111111</v>
      </c>
      <c r="R196" s="15" t="n">
        <v>0.8180555555555555</v>
      </c>
      <c r="S196" s="15" t="n">
        <v>0.8201388888888889</v>
      </c>
      <c r="T196" s="15" t="n">
        <v>0.8215277777777777</v>
      </c>
      <c r="U196" s="15" t="n">
        <v>0.8215277777777777</v>
      </c>
      <c r="V196" s="15" t="n">
        <v>0.8145833333333333</v>
      </c>
      <c r="W196" s="15" t="n">
        <v>0.8173611111111111</v>
      </c>
      <c r="X196" s="15" t="n">
        <v>0.81875</v>
      </c>
      <c r="Y196" s="15" t="n">
        <v>0.8131944444444444</v>
      </c>
      <c r="Z196" s="15" t="n">
        <v>0.8180555555555555</v>
      </c>
      <c r="AA196" s="15" t="n">
        <v>0.8180555555555555</v>
      </c>
      <c r="AB196" s="15" t="n">
        <v>0.8201388888888889</v>
      </c>
      <c r="AC196" s="15" t="n">
        <v>0.8208333333333333</v>
      </c>
      <c r="AD196" s="15" t="n">
        <v>0.8208333333333333</v>
      </c>
      <c r="AE196" s="15" t="n">
        <v>0.8215277777777777</v>
      </c>
      <c r="AF196" s="15" t="n">
        <v>0.8201388888888889</v>
      </c>
      <c r="AG196" s="15" t="n">
        <v>0.8208333333333333</v>
      </c>
      <c r="AH196" s="15" t="n">
        <v>0.8256944444444444</v>
      </c>
      <c r="AI196" s="15" t="n">
        <v>0.8291666666666667</v>
      </c>
      <c r="AJ196" s="15" t="n">
        <v>0.825</v>
      </c>
      <c r="AK196" s="15" t="n">
        <v>0.8284722222222223</v>
      </c>
      <c r="AL196" s="15" t="n">
        <v>0.83125</v>
      </c>
      <c r="AM196" s="15" t="n">
        <v>0.8222222222222222</v>
      </c>
      <c r="AN196" s="15" t="n">
        <v>0.8243055555555555</v>
      </c>
      <c r="AO196" s="15" t="n">
        <v>0.8263888888888888</v>
      </c>
      <c r="AP196" s="15" t="n">
        <v>0.8236111111111111</v>
      </c>
      <c r="AQ196" s="15" t="n">
        <v>0.8326388888888889</v>
      </c>
      <c r="AR196" s="15" t="n">
        <v>0.8319444444444445</v>
      </c>
      <c r="AS196" s="15" t="n">
        <v>0.8326388888888889</v>
      </c>
      <c r="AT196" s="15" t="n">
        <v>0.8298611111111112</v>
      </c>
      <c r="AU196" s="15" t="n">
        <v>0.8284722222222223</v>
      </c>
      <c r="AV196" s="15" t="n">
        <v>0.8263888888888888</v>
      </c>
      <c r="AW196" s="15" t="n">
        <v>0.8284722222222223</v>
      </c>
      <c r="AX196" s="15" t="n">
        <v>0.8270833333333333</v>
      </c>
    </row>
    <row r="197">
      <c r="A197" s="14" t="n">
        <v>46216</v>
      </c>
      <c r="B197" s="15" t="n">
        <v>0.825</v>
      </c>
      <c r="C197" s="15" t="n">
        <v>0.8138888888888889</v>
      </c>
      <c r="D197" s="15" t="n">
        <v>0.8201388888888889</v>
      </c>
      <c r="E197" s="15" t="n">
        <v>0.8159722222222222</v>
      </c>
      <c r="F197" s="15" t="n">
        <v>0.8138888888888889</v>
      </c>
      <c r="G197" s="15" t="n">
        <v>0.8194444444444444</v>
      </c>
      <c r="H197" s="15" t="n">
        <v>0.8152777777777778</v>
      </c>
      <c r="I197" s="15" t="n">
        <v>0.8131944444444444</v>
      </c>
      <c r="J197" s="15" t="n">
        <v>0.8104166666666667</v>
      </c>
      <c r="K197" s="15" t="n">
        <v>0.8125</v>
      </c>
      <c r="L197" s="15" t="n">
        <v>0.8138888888888889</v>
      </c>
      <c r="M197" s="15" t="n">
        <v>0.8111111111111111</v>
      </c>
      <c r="N197" s="15" t="n">
        <v>0.8097222222222222</v>
      </c>
      <c r="O197" s="15" t="n">
        <v>0.8111111111111111</v>
      </c>
      <c r="P197" s="15" t="n">
        <v>0.7875</v>
      </c>
      <c r="Q197" s="15" t="n">
        <v>0.8104166666666667</v>
      </c>
      <c r="R197" s="15" t="n">
        <v>0.8180555555555555</v>
      </c>
      <c r="S197" s="15" t="n">
        <v>0.8201388888888889</v>
      </c>
      <c r="T197" s="15" t="n">
        <v>0.8215277777777777</v>
      </c>
      <c r="U197" s="15" t="n">
        <v>0.8215277777777777</v>
      </c>
      <c r="V197" s="15" t="n">
        <v>0.8138888888888889</v>
      </c>
      <c r="W197" s="15" t="n">
        <v>0.8173611111111111</v>
      </c>
      <c r="X197" s="15" t="n">
        <v>0.81875</v>
      </c>
      <c r="Y197" s="15" t="n">
        <v>0.8131944444444444</v>
      </c>
      <c r="Z197" s="15" t="n">
        <v>0.8173611111111111</v>
      </c>
      <c r="AA197" s="15" t="n">
        <v>0.8180555555555555</v>
      </c>
      <c r="AB197" s="15" t="n">
        <v>0.8201388888888889</v>
      </c>
      <c r="AC197" s="15" t="n">
        <v>0.8201388888888889</v>
      </c>
      <c r="AD197" s="15" t="n">
        <v>0.8208333333333333</v>
      </c>
      <c r="AE197" s="15" t="n">
        <v>0.8215277777777777</v>
      </c>
      <c r="AF197" s="15" t="n">
        <v>0.8194444444444444</v>
      </c>
      <c r="AG197" s="15" t="n">
        <v>0.8201388888888889</v>
      </c>
      <c r="AH197" s="15" t="n">
        <v>0.8256944444444444</v>
      </c>
      <c r="AI197" s="15" t="n">
        <v>0.8291666666666667</v>
      </c>
      <c r="AJ197" s="15" t="n">
        <v>0.825</v>
      </c>
      <c r="AK197" s="15" t="n">
        <v>0.8284722222222223</v>
      </c>
      <c r="AL197" s="15" t="n">
        <v>0.8305555555555556</v>
      </c>
      <c r="AM197" s="15" t="n">
        <v>0.8215277777777777</v>
      </c>
      <c r="AN197" s="15" t="n">
        <v>0.8236111111111111</v>
      </c>
      <c r="AO197" s="15" t="n">
        <v>0.8263888888888888</v>
      </c>
      <c r="AP197" s="15" t="n">
        <v>0.8236111111111111</v>
      </c>
      <c r="AQ197" s="15" t="n">
        <v>0.8326388888888889</v>
      </c>
      <c r="AR197" s="15" t="n">
        <v>0.8319444444444445</v>
      </c>
      <c r="AS197" s="15" t="n">
        <v>0.8319444444444445</v>
      </c>
      <c r="AT197" s="15" t="n">
        <v>0.8298611111111112</v>
      </c>
      <c r="AU197" s="15" t="n">
        <v>0.8284722222222223</v>
      </c>
      <c r="AV197" s="15" t="n">
        <v>0.8263888888888888</v>
      </c>
      <c r="AW197" s="15" t="n">
        <v>0.8277777777777777</v>
      </c>
      <c r="AX197" s="15" t="n">
        <v>0.8263888888888888</v>
      </c>
    </row>
    <row r="198">
      <c r="A198" s="14" t="n">
        <v>46217</v>
      </c>
      <c r="B198" s="15" t="n">
        <v>0.8243055555555555</v>
      </c>
      <c r="C198" s="15" t="n">
        <v>0.8131944444444444</v>
      </c>
      <c r="D198" s="15" t="n">
        <v>0.8201388888888889</v>
      </c>
      <c r="E198" s="15" t="n">
        <v>0.8159722222222222</v>
      </c>
      <c r="F198" s="15" t="n">
        <v>0.8131944444444444</v>
      </c>
      <c r="G198" s="15" t="n">
        <v>0.81875</v>
      </c>
      <c r="H198" s="15" t="n">
        <v>0.8145833333333333</v>
      </c>
      <c r="I198" s="15" t="n">
        <v>0.8131944444444444</v>
      </c>
      <c r="J198" s="15" t="n">
        <v>0.8097222222222222</v>
      </c>
      <c r="K198" s="15" t="n">
        <v>0.8118055555555556</v>
      </c>
      <c r="L198" s="15" t="n">
        <v>0.8138888888888889</v>
      </c>
      <c r="M198" s="15" t="n">
        <v>0.8111111111111111</v>
      </c>
      <c r="N198" s="15" t="n">
        <v>0.8090277777777778</v>
      </c>
      <c r="O198" s="15" t="n">
        <v>0.8104166666666667</v>
      </c>
      <c r="P198" s="15" t="n">
        <v>0.7875</v>
      </c>
      <c r="Q198" s="15" t="n">
        <v>0.8104166666666667</v>
      </c>
      <c r="R198" s="15" t="n">
        <v>0.8173611111111111</v>
      </c>
      <c r="S198" s="15" t="n">
        <v>0.8194444444444444</v>
      </c>
      <c r="T198" s="15" t="n">
        <v>0.8208333333333333</v>
      </c>
      <c r="U198" s="15" t="n">
        <v>0.8208333333333333</v>
      </c>
      <c r="V198" s="15" t="n">
        <v>0.8138888888888889</v>
      </c>
      <c r="W198" s="15" t="n">
        <v>0.8166666666666667</v>
      </c>
      <c r="X198" s="15" t="n">
        <v>0.8180555555555555</v>
      </c>
      <c r="Y198" s="15" t="n">
        <v>0.8125</v>
      </c>
      <c r="Z198" s="15" t="n">
        <v>0.8173611111111111</v>
      </c>
      <c r="AA198" s="15" t="n">
        <v>0.8173611111111111</v>
      </c>
      <c r="AB198" s="15" t="n">
        <v>0.8201388888888889</v>
      </c>
      <c r="AC198" s="15" t="n">
        <v>0.8201388888888889</v>
      </c>
      <c r="AD198" s="15" t="n">
        <v>0.8201388888888889</v>
      </c>
      <c r="AE198" s="15" t="n">
        <v>0.8208333333333333</v>
      </c>
      <c r="AF198" s="15" t="n">
        <v>0.8194444444444444</v>
      </c>
      <c r="AG198" s="15" t="n">
        <v>0.8201388888888889</v>
      </c>
      <c r="AH198" s="15" t="n">
        <v>0.8256944444444444</v>
      </c>
      <c r="AI198" s="15" t="n">
        <v>0.8284722222222223</v>
      </c>
      <c r="AJ198" s="15" t="n">
        <v>0.8243055555555555</v>
      </c>
      <c r="AK198" s="15" t="n">
        <v>0.8277777777777777</v>
      </c>
      <c r="AL198" s="15" t="n">
        <v>0.8305555555555556</v>
      </c>
      <c r="AM198" s="15" t="n">
        <v>0.8215277777777777</v>
      </c>
      <c r="AN198" s="15" t="n">
        <v>0.8236111111111111</v>
      </c>
      <c r="AO198" s="15" t="n">
        <v>0.8256944444444444</v>
      </c>
      <c r="AP198" s="15" t="n">
        <v>0.8236111111111111</v>
      </c>
      <c r="AQ198" s="15" t="n">
        <v>0.8319444444444445</v>
      </c>
      <c r="AR198" s="15" t="n">
        <v>0.8319444444444445</v>
      </c>
      <c r="AS198" s="15" t="n">
        <v>0.8319444444444445</v>
      </c>
      <c r="AT198" s="15" t="n">
        <v>0.8298611111111112</v>
      </c>
      <c r="AU198" s="15" t="n">
        <v>0.8277777777777777</v>
      </c>
      <c r="AV198" s="15" t="n">
        <v>0.8256944444444444</v>
      </c>
      <c r="AW198" s="15" t="n">
        <v>0.8277777777777777</v>
      </c>
      <c r="AX198" s="15" t="n">
        <v>0.8263888888888888</v>
      </c>
    </row>
    <row r="199">
      <c r="A199" s="14" t="n">
        <v>46218</v>
      </c>
      <c r="B199" s="15" t="n">
        <v>0.8236111111111111</v>
      </c>
      <c r="C199" s="15" t="n">
        <v>0.8131944444444444</v>
      </c>
      <c r="D199" s="15" t="n">
        <v>0.8194444444444444</v>
      </c>
      <c r="E199" s="15" t="n">
        <v>0.8152777777777778</v>
      </c>
      <c r="F199" s="15" t="n">
        <v>0.8125</v>
      </c>
      <c r="G199" s="15" t="n">
        <v>0.8180555555555555</v>
      </c>
      <c r="H199" s="15" t="n">
        <v>0.8138888888888889</v>
      </c>
      <c r="I199" s="15" t="n">
        <v>0.8125</v>
      </c>
      <c r="J199" s="15" t="n">
        <v>0.8097222222222222</v>
      </c>
      <c r="K199" s="15" t="n">
        <v>0.8118055555555556</v>
      </c>
      <c r="L199" s="15" t="n">
        <v>0.8131944444444444</v>
      </c>
      <c r="M199" s="15" t="n">
        <v>0.8104166666666667</v>
      </c>
      <c r="N199" s="15" t="n">
        <v>0.8090277777777778</v>
      </c>
      <c r="O199" s="15" t="n">
        <v>0.8104166666666667</v>
      </c>
      <c r="P199" s="15" t="n">
        <v>0.7875</v>
      </c>
      <c r="Q199" s="15" t="n">
        <v>0.8097222222222222</v>
      </c>
      <c r="R199" s="15" t="n">
        <v>0.8173611111111111</v>
      </c>
      <c r="S199" s="15" t="n">
        <v>0.8194444444444444</v>
      </c>
      <c r="T199" s="15" t="n">
        <v>0.8208333333333333</v>
      </c>
      <c r="U199" s="15" t="n">
        <v>0.8208333333333333</v>
      </c>
      <c r="V199" s="15" t="n">
        <v>0.8131944444444444</v>
      </c>
      <c r="W199" s="15" t="n">
        <v>0.8166666666666667</v>
      </c>
      <c r="X199" s="15" t="n">
        <v>0.8180555555555555</v>
      </c>
      <c r="Y199" s="15" t="n">
        <v>0.8125</v>
      </c>
      <c r="Z199" s="15" t="n">
        <v>0.8166666666666667</v>
      </c>
      <c r="AA199" s="15" t="n">
        <v>0.8173611111111111</v>
      </c>
      <c r="AB199" s="15" t="n">
        <v>0.8194444444444444</v>
      </c>
      <c r="AC199" s="15" t="n">
        <v>0.8201388888888889</v>
      </c>
      <c r="AD199" s="15" t="n">
        <v>0.8201388888888889</v>
      </c>
      <c r="AE199" s="15" t="n">
        <v>0.8208333333333333</v>
      </c>
      <c r="AF199" s="15" t="n">
        <v>0.81875</v>
      </c>
      <c r="AG199" s="15" t="n">
        <v>0.8201388888888889</v>
      </c>
      <c r="AH199" s="15" t="n">
        <v>0.825</v>
      </c>
      <c r="AI199" s="15" t="n">
        <v>0.8284722222222223</v>
      </c>
      <c r="AJ199" s="15" t="n">
        <v>0.8243055555555555</v>
      </c>
      <c r="AK199" s="15" t="n">
        <v>0.8277777777777777</v>
      </c>
      <c r="AL199" s="15" t="n">
        <v>0.8298611111111112</v>
      </c>
      <c r="AM199" s="15" t="n">
        <v>0.8215277777777777</v>
      </c>
      <c r="AN199" s="15" t="n">
        <v>0.8229166666666666</v>
      </c>
      <c r="AO199" s="15" t="n">
        <v>0.8256944444444444</v>
      </c>
      <c r="AP199" s="15" t="n">
        <v>0.8229166666666666</v>
      </c>
      <c r="AQ199" s="15" t="n">
        <v>0.8319444444444445</v>
      </c>
      <c r="AR199" s="15" t="n">
        <v>0.83125</v>
      </c>
      <c r="AS199" s="15" t="n">
        <v>0.8319444444444445</v>
      </c>
      <c r="AT199" s="15" t="n">
        <v>0.8291666666666667</v>
      </c>
      <c r="AU199" s="15" t="n">
        <v>0.8277777777777777</v>
      </c>
      <c r="AV199" s="15" t="n">
        <v>0.8256944444444444</v>
      </c>
      <c r="AW199" s="15" t="n">
        <v>0.8277777777777777</v>
      </c>
      <c r="AX199" s="15" t="n">
        <v>0.8263888888888888</v>
      </c>
    </row>
    <row r="200">
      <c r="A200" s="14" t="n">
        <v>46219</v>
      </c>
      <c r="B200" s="15" t="n">
        <v>0.8236111111111111</v>
      </c>
      <c r="C200" s="15" t="n">
        <v>0.8125</v>
      </c>
      <c r="D200" s="15" t="n">
        <v>0.81875</v>
      </c>
      <c r="E200" s="15" t="n">
        <v>0.8152777777777778</v>
      </c>
      <c r="F200" s="15" t="n">
        <v>0.8125</v>
      </c>
      <c r="G200" s="15" t="n">
        <v>0.8180555555555555</v>
      </c>
      <c r="H200" s="15" t="n">
        <v>0.8138888888888889</v>
      </c>
      <c r="I200" s="15" t="n">
        <v>0.8125</v>
      </c>
      <c r="J200" s="15" t="n">
        <v>0.8090277777777778</v>
      </c>
      <c r="K200" s="15" t="n">
        <v>0.8111111111111111</v>
      </c>
      <c r="L200" s="15" t="n">
        <v>0.8131944444444444</v>
      </c>
      <c r="M200" s="15" t="n">
        <v>0.8104166666666667</v>
      </c>
      <c r="N200" s="15" t="n">
        <v>0.8083333333333333</v>
      </c>
      <c r="O200" s="15" t="n">
        <v>0.8097222222222222</v>
      </c>
      <c r="P200" s="15" t="n">
        <v>0.7868055555555555</v>
      </c>
      <c r="Q200" s="15" t="n">
        <v>0.8097222222222222</v>
      </c>
      <c r="R200" s="15" t="n">
        <v>0.8166666666666667</v>
      </c>
      <c r="S200" s="15" t="n">
        <v>0.81875</v>
      </c>
      <c r="T200" s="15" t="n">
        <v>0.8201388888888889</v>
      </c>
      <c r="U200" s="15" t="n">
        <v>0.8201388888888889</v>
      </c>
      <c r="V200" s="15" t="n">
        <v>0.8131944444444444</v>
      </c>
      <c r="W200" s="15" t="n">
        <v>0.8159722222222222</v>
      </c>
      <c r="X200" s="15" t="n">
        <v>0.8173611111111111</v>
      </c>
      <c r="Y200" s="15" t="n">
        <v>0.8118055555555556</v>
      </c>
      <c r="Z200" s="15" t="n">
        <v>0.8166666666666667</v>
      </c>
      <c r="AA200" s="15" t="n">
        <v>0.8166666666666667</v>
      </c>
      <c r="AB200" s="15" t="n">
        <v>0.8194444444444444</v>
      </c>
      <c r="AC200" s="15" t="n">
        <v>0.8194444444444444</v>
      </c>
      <c r="AD200" s="15" t="n">
        <v>0.8194444444444444</v>
      </c>
      <c r="AE200" s="15" t="n">
        <v>0.8201388888888889</v>
      </c>
      <c r="AF200" s="15" t="n">
        <v>0.81875</v>
      </c>
      <c r="AG200" s="15" t="n">
        <v>0.8194444444444444</v>
      </c>
      <c r="AH200" s="15" t="n">
        <v>0.825</v>
      </c>
      <c r="AI200" s="15" t="n">
        <v>0.8277777777777777</v>
      </c>
      <c r="AJ200" s="15" t="n">
        <v>0.8236111111111111</v>
      </c>
      <c r="AK200" s="15" t="n">
        <v>0.8270833333333333</v>
      </c>
      <c r="AL200" s="15" t="n">
        <v>0.8298611111111112</v>
      </c>
      <c r="AM200" s="15" t="n">
        <v>0.8208333333333333</v>
      </c>
      <c r="AN200" s="15" t="n">
        <v>0.8229166666666666</v>
      </c>
      <c r="AO200" s="15" t="n">
        <v>0.8256944444444444</v>
      </c>
      <c r="AP200" s="15" t="n">
        <v>0.8229166666666666</v>
      </c>
      <c r="AQ200" s="15" t="n">
        <v>0.83125</v>
      </c>
      <c r="AR200" s="15" t="n">
        <v>0.83125</v>
      </c>
      <c r="AS200" s="15" t="n">
        <v>0.83125</v>
      </c>
      <c r="AT200" s="15" t="n">
        <v>0.8291666666666667</v>
      </c>
      <c r="AU200" s="15" t="n">
        <v>0.8270833333333333</v>
      </c>
      <c r="AV200" s="15" t="n">
        <v>0.8256944444444444</v>
      </c>
      <c r="AW200" s="15" t="n">
        <v>0.8270833333333333</v>
      </c>
      <c r="AX200" s="15" t="n">
        <v>0.8256944444444444</v>
      </c>
    </row>
    <row r="201">
      <c r="A201" s="14" t="n">
        <v>46220</v>
      </c>
      <c r="B201" s="15" t="n">
        <v>0.8229166666666666</v>
      </c>
      <c r="C201" s="15" t="n">
        <v>0.8118055555555556</v>
      </c>
      <c r="D201" s="15" t="n">
        <v>0.81875</v>
      </c>
      <c r="E201" s="15" t="n">
        <v>0.8145833333333333</v>
      </c>
      <c r="F201" s="15" t="n">
        <v>0.8118055555555556</v>
      </c>
      <c r="G201" s="15" t="n">
        <v>0.8173611111111111</v>
      </c>
      <c r="H201" s="15" t="n">
        <v>0.8131944444444444</v>
      </c>
      <c r="I201" s="15" t="n">
        <v>0.8118055555555556</v>
      </c>
      <c r="J201" s="15" t="n">
        <v>0.8090277777777778</v>
      </c>
      <c r="K201" s="15" t="n">
        <v>0.8111111111111111</v>
      </c>
      <c r="L201" s="15" t="n">
        <v>0.8125</v>
      </c>
      <c r="M201" s="15" t="n">
        <v>0.8097222222222222</v>
      </c>
      <c r="N201" s="15" t="n">
        <v>0.8083333333333333</v>
      </c>
      <c r="O201" s="15" t="n">
        <v>0.8090277777777778</v>
      </c>
      <c r="P201" s="15" t="n">
        <v>0.7868055555555555</v>
      </c>
      <c r="Q201" s="15" t="n">
        <v>0.8090277777777778</v>
      </c>
      <c r="R201" s="15" t="n">
        <v>0.8159722222222222</v>
      </c>
      <c r="S201" s="15" t="n">
        <v>0.81875</v>
      </c>
      <c r="T201" s="15" t="n">
        <v>0.8201388888888889</v>
      </c>
      <c r="U201" s="15" t="n">
        <v>0.8201388888888889</v>
      </c>
      <c r="V201" s="15" t="n">
        <v>0.8125</v>
      </c>
      <c r="W201" s="15" t="n">
        <v>0.8159722222222222</v>
      </c>
      <c r="X201" s="15" t="n">
        <v>0.8173611111111111</v>
      </c>
      <c r="Y201" s="15" t="n">
        <v>0.8118055555555556</v>
      </c>
      <c r="Z201" s="15" t="n">
        <v>0.8159722222222222</v>
      </c>
      <c r="AA201" s="15" t="n">
        <v>0.8166666666666667</v>
      </c>
      <c r="AB201" s="15" t="n">
        <v>0.81875</v>
      </c>
      <c r="AC201" s="15" t="n">
        <v>0.81875</v>
      </c>
      <c r="AD201" s="15" t="n">
        <v>0.8194444444444444</v>
      </c>
      <c r="AE201" s="15" t="n">
        <v>0.8201388888888889</v>
      </c>
      <c r="AF201" s="15" t="n">
        <v>0.8180555555555555</v>
      </c>
      <c r="AG201" s="15" t="n">
        <v>0.8194444444444444</v>
      </c>
      <c r="AH201" s="15" t="n">
        <v>0.8243055555555555</v>
      </c>
      <c r="AI201" s="15" t="n">
        <v>0.8277777777777777</v>
      </c>
      <c r="AJ201" s="15" t="n">
        <v>0.8236111111111111</v>
      </c>
      <c r="AK201" s="15" t="n">
        <v>0.8270833333333333</v>
      </c>
      <c r="AL201" s="15" t="n">
        <v>0.8291666666666667</v>
      </c>
      <c r="AM201" s="15" t="n">
        <v>0.8208333333333333</v>
      </c>
      <c r="AN201" s="15" t="n">
        <v>0.8222222222222222</v>
      </c>
      <c r="AO201" s="15" t="n">
        <v>0.825</v>
      </c>
      <c r="AP201" s="15" t="n">
        <v>0.8222222222222222</v>
      </c>
      <c r="AQ201" s="15" t="n">
        <v>0.83125</v>
      </c>
      <c r="AR201" s="15" t="n">
        <v>0.8305555555555556</v>
      </c>
      <c r="AS201" s="15" t="n">
        <v>0.83125</v>
      </c>
      <c r="AT201" s="15" t="n">
        <v>0.8284722222222223</v>
      </c>
      <c r="AU201" s="15" t="n">
        <v>0.8270833333333333</v>
      </c>
      <c r="AV201" s="15" t="n">
        <v>0.825</v>
      </c>
      <c r="AW201" s="15" t="n">
        <v>0.8270833333333333</v>
      </c>
      <c r="AX201" s="15" t="n">
        <v>0.8256944444444444</v>
      </c>
    </row>
    <row r="202">
      <c r="A202" s="14" t="n">
        <v>46221</v>
      </c>
      <c r="B202" s="15" t="n">
        <v>0.8222222222222222</v>
      </c>
      <c r="C202" s="15" t="n">
        <v>0.8111111111111111</v>
      </c>
      <c r="D202" s="15" t="n">
        <v>0.8180555555555555</v>
      </c>
      <c r="E202" s="15" t="n">
        <v>0.8138888888888889</v>
      </c>
      <c r="F202" s="15" t="n">
        <v>0.8118055555555556</v>
      </c>
      <c r="G202" s="15" t="n">
        <v>0.8166666666666667</v>
      </c>
      <c r="H202" s="15" t="n">
        <v>0.8131944444444444</v>
      </c>
      <c r="I202" s="15" t="n">
        <v>0.8111111111111111</v>
      </c>
      <c r="J202" s="15" t="n">
        <v>0.8083333333333333</v>
      </c>
      <c r="K202" s="15" t="n">
        <v>0.8104166666666667</v>
      </c>
      <c r="L202" s="15" t="n">
        <v>0.8125</v>
      </c>
      <c r="M202" s="15" t="n">
        <v>0.8097222222222222</v>
      </c>
      <c r="N202" s="15" t="n">
        <v>0.8076388888888889</v>
      </c>
      <c r="O202" s="15" t="n">
        <v>0.8090277777777778</v>
      </c>
      <c r="P202" s="15" t="n">
        <v>0.7868055555555555</v>
      </c>
      <c r="Q202" s="15" t="n">
        <v>0.8090277777777778</v>
      </c>
      <c r="R202" s="15" t="n">
        <v>0.8159722222222222</v>
      </c>
      <c r="S202" s="15" t="n">
        <v>0.8180555555555555</v>
      </c>
      <c r="T202" s="15" t="n">
        <v>0.8194444444444444</v>
      </c>
      <c r="U202" s="15" t="n">
        <v>0.8194444444444444</v>
      </c>
      <c r="V202" s="15" t="n">
        <v>0.8125</v>
      </c>
      <c r="W202" s="15" t="n">
        <v>0.8152777777777778</v>
      </c>
      <c r="X202" s="15" t="n">
        <v>0.8166666666666667</v>
      </c>
      <c r="Y202" s="15" t="n">
        <v>0.8111111111111111</v>
      </c>
      <c r="Z202" s="15" t="n">
        <v>0.8159722222222222</v>
      </c>
      <c r="AA202" s="15" t="n">
        <v>0.8159722222222222</v>
      </c>
      <c r="AB202" s="15" t="n">
        <v>0.8180555555555555</v>
      </c>
      <c r="AC202" s="15" t="n">
        <v>0.81875</v>
      </c>
      <c r="AD202" s="15" t="n">
        <v>0.81875</v>
      </c>
      <c r="AE202" s="15" t="n">
        <v>0.8194444444444444</v>
      </c>
      <c r="AF202" s="15" t="n">
        <v>0.8180555555555555</v>
      </c>
      <c r="AG202" s="15" t="n">
        <v>0.81875</v>
      </c>
      <c r="AH202" s="15" t="n">
        <v>0.8236111111111111</v>
      </c>
      <c r="AI202" s="15" t="n">
        <v>0.8270833333333333</v>
      </c>
      <c r="AJ202" s="15" t="n">
        <v>0.8229166666666666</v>
      </c>
      <c r="AK202" s="15" t="n">
        <v>0.8263888888888888</v>
      </c>
      <c r="AL202" s="15" t="n">
        <v>0.8291666666666667</v>
      </c>
      <c r="AM202" s="15" t="n">
        <v>0.8201388888888889</v>
      </c>
      <c r="AN202" s="15" t="n">
        <v>0.8222222222222222</v>
      </c>
      <c r="AO202" s="15" t="n">
        <v>0.8243055555555555</v>
      </c>
      <c r="AP202" s="15" t="n">
        <v>0.8222222222222222</v>
      </c>
      <c r="AQ202" s="15" t="n">
        <v>0.8305555555555556</v>
      </c>
      <c r="AR202" s="15" t="n">
        <v>0.8305555555555556</v>
      </c>
      <c r="AS202" s="15" t="n">
        <v>0.8305555555555556</v>
      </c>
      <c r="AT202" s="15" t="n">
        <v>0.8284722222222223</v>
      </c>
      <c r="AU202" s="15" t="n">
        <v>0.8263888888888888</v>
      </c>
      <c r="AV202" s="15" t="n">
        <v>0.825</v>
      </c>
      <c r="AW202" s="15" t="n">
        <v>0.8263888888888888</v>
      </c>
      <c r="AX202" s="15" t="n">
        <v>0.8256944444444444</v>
      </c>
    </row>
    <row r="203">
      <c r="A203" s="14" t="n">
        <v>46222</v>
      </c>
      <c r="B203" s="15" t="n">
        <v>0.8215277777777777</v>
      </c>
      <c r="C203" s="15" t="n">
        <v>0.8104166666666667</v>
      </c>
      <c r="D203" s="15" t="n">
        <v>0.8173611111111111</v>
      </c>
      <c r="E203" s="15" t="n">
        <v>0.8131944444444444</v>
      </c>
      <c r="F203" s="15" t="n">
        <v>0.8111111111111111</v>
      </c>
      <c r="G203" s="15" t="n">
        <v>0.8166666666666667</v>
      </c>
      <c r="H203" s="15" t="n">
        <v>0.8125</v>
      </c>
      <c r="I203" s="15" t="n">
        <v>0.8111111111111111</v>
      </c>
      <c r="J203" s="15" t="n">
        <v>0.8076388888888889</v>
      </c>
      <c r="K203" s="15" t="n">
        <v>0.8097222222222222</v>
      </c>
      <c r="L203" s="15" t="n">
        <v>0.8118055555555556</v>
      </c>
      <c r="M203" s="15" t="n">
        <v>0.8090277777777778</v>
      </c>
      <c r="N203" s="15" t="n">
        <v>0.8076388888888889</v>
      </c>
      <c r="O203" s="15" t="n">
        <v>0.8083333333333333</v>
      </c>
      <c r="P203" s="15" t="n">
        <v>0.7861111111111111</v>
      </c>
      <c r="Q203" s="15" t="n">
        <v>0.8083333333333333</v>
      </c>
      <c r="R203" s="15" t="n">
        <v>0.8152777777777778</v>
      </c>
      <c r="S203" s="15" t="n">
        <v>0.8173611111111111</v>
      </c>
      <c r="T203" s="15" t="n">
        <v>0.81875</v>
      </c>
      <c r="U203" s="15" t="n">
        <v>0.8194444444444444</v>
      </c>
      <c r="V203" s="15" t="n">
        <v>0.8118055555555556</v>
      </c>
      <c r="W203" s="15" t="n">
        <v>0.8145833333333333</v>
      </c>
      <c r="X203" s="15" t="n">
        <v>0.8159722222222222</v>
      </c>
      <c r="Y203" s="15" t="n">
        <v>0.8111111111111111</v>
      </c>
      <c r="Z203" s="15" t="n">
        <v>0.8152777777777778</v>
      </c>
      <c r="AA203" s="15" t="n">
        <v>0.8152777777777778</v>
      </c>
      <c r="AB203" s="15" t="n">
        <v>0.8180555555555555</v>
      </c>
      <c r="AC203" s="15" t="n">
        <v>0.8180555555555555</v>
      </c>
      <c r="AD203" s="15" t="n">
        <v>0.8180555555555555</v>
      </c>
      <c r="AE203" s="15" t="n">
        <v>0.8194444444444444</v>
      </c>
      <c r="AF203" s="15" t="n">
        <v>0.8173611111111111</v>
      </c>
      <c r="AG203" s="15" t="n">
        <v>0.8180555555555555</v>
      </c>
      <c r="AH203" s="15" t="n">
        <v>0.8236111111111111</v>
      </c>
      <c r="AI203" s="15" t="n">
        <v>0.8263888888888888</v>
      </c>
      <c r="AJ203" s="15" t="n">
        <v>0.8229166666666666</v>
      </c>
      <c r="AK203" s="15" t="n">
        <v>0.8263888888888888</v>
      </c>
      <c r="AL203" s="15" t="n">
        <v>0.8284722222222223</v>
      </c>
      <c r="AM203" s="15" t="n">
        <v>0.8194444444444444</v>
      </c>
      <c r="AN203" s="15" t="n">
        <v>0.8215277777777777</v>
      </c>
      <c r="AO203" s="15" t="n">
        <v>0.8243055555555555</v>
      </c>
      <c r="AP203" s="15" t="n">
        <v>0.8215277777777777</v>
      </c>
      <c r="AQ203" s="15" t="n">
        <v>0.8305555555555556</v>
      </c>
      <c r="AR203" s="15" t="n">
        <v>0.8298611111111112</v>
      </c>
      <c r="AS203" s="15" t="n">
        <v>0.8305555555555556</v>
      </c>
      <c r="AT203" s="15" t="n">
        <v>0.8277777777777777</v>
      </c>
      <c r="AU203" s="15" t="n">
        <v>0.8263888888888888</v>
      </c>
      <c r="AV203" s="15" t="n">
        <v>0.8243055555555555</v>
      </c>
      <c r="AW203" s="15" t="n">
        <v>0.8263888888888888</v>
      </c>
      <c r="AX203" s="15" t="n">
        <v>0.825</v>
      </c>
    </row>
    <row r="204">
      <c r="A204" s="14" t="n">
        <v>46223</v>
      </c>
      <c r="B204" s="15" t="n">
        <v>0.8208333333333333</v>
      </c>
      <c r="C204" s="15" t="n">
        <v>0.8097222222222222</v>
      </c>
      <c r="D204" s="15" t="n">
        <v>0.8166666666666667</v>
      </c>
      <c r="E204" s="15" t="n">
        <v>0.8131944444444444</v>
      </c>
      <c r="F204" s="15" t="n">
        <v>0.8104166666666667</v>
      </c>
      <c r="G204" s="15" t="n">
        <v>0.8159722222222222</v>
      </c>
      <c r="H204" s="15" t="n">
        <v>0.8118055555555556</v>
      </c>
      <c r="I204" s="15" t="n">
        <v>0.8104166666666667</v>
      </c>
      <c r="J204" s="15" t="n">
        <v>0.8076388888888889</v>
      </c>
      <c r="K204" s="15" t="n">
        <v>0.8097222222222222</v>
      </c>
      <c r="L204" s="15" t="n">
        <v>0.8111111111111111</v>
      </c>
      <c r="M204" s="15" t="n">
        <v>0.8090277777777778</v>
      </c>
      <c r="N204" s="15" t="n">
        <v>0.8069444444444445</v>
      </c>
      <c r="O204" s="15" t="n">
        <v>0.8083333333333333</v>
      </c>
      <c r="P204" s="15" t="n">
        <v>0.7861111111111111</v>
      </c>
      <c r="Q204" s="15" t="n">
        <v>0.8076388888888889</v>
      </c>
      <c r="R204" s="15" t="n">
        <v>0.8145833333333333</v>
      </c>
      <c r="S204" s="15" t="n">
        <v>0.8173611111111111</v>
      </c>
      <c r="T204" s="15" t="n">
        <v>0.81875</v>
      </c>
      <c r="U204" s="15" t="n">
        <v>0.81875</v>
      </c>
      <c r="V204" s="15" t="n">
        <v>0.8111111111111111</v>
      </c>
      <c r="W204" s="15" t="n">
        <v>0.8145833333333333</v>
      </c>
      <c r="X204" s="15" t="n">
        <v>0.8159722222222222</v>
      </c>
      <c r="Y204" s="15" t="n">
        <v>0.8104166666666667</v>
      </c>
      <c r="Z204" s="15" t="n">
        <v>0.8145833333333333</v>
      </c>
      <c r="AA204" s="15" t="n">
        <v>0.8152777777777778</v>
      </c>
      <c r="AB204" s="15" t="n">
        <v>0.8173611111111111</v>
      </c>
      <c r="AC204" s="15" t="n">
        <v>0.8180555555555555</v>
      </c>
      <c r="AD204" s="15" t="n">
        <v>0.8180555555555555</v>
      </c>
      <c r="AE204" s="15" t="n">
        <v>0.81875</v>
      </c>
      <c r="AF204" s="15" t="n">
        <v>0.8166666666666667</v>
      </c>
      <c r="AG204" s="15" t="n">
        <v>0.8180555555555555</v>
      </c>
      <c r="AH204" s="15" t="n">
        <v>0.8229166666666666</v>
      </c>
      <c r="AI204" s="15" t="n">
        <v>0.8263888888888888</v>
      </c>
      <c r="AJ204" s="15" t="n">
        <v>0.8222222222222222</v>
      </c>
      <c r="AK204" s="15" t="n">
        <v>0.8256944444444444</v>
      </c>
      <c r="AL204" s="15" t="n">
        <v>0.8277777777777777</v>
      </c>
      <c r="AM204" s="15" t="n">
        <v>0.8194444444444444</v>
      </c>
      <c r="AN204" s="15" t="n">
        <v>0.8215277777777777</v>
      </c>
      <c r="AO204" s="15" t="n">
        <v>0.8236111111111111</v>
      </c>
      <c r="AP204" s="15" t="n">
        <v>0.8208333333333333</v>
      </c>
      <c r="AQ204" s="15" t="n">
        <v>0.8298611111111112</v>
      </c>
      <c r="AR204" s="15" t="n">
        <v>0.8298611111111112</v>
      </c>
      <c r="AS204" s="15" t="n">
        <v>0.8298611111111112</v>
      </c>
      <c r="AT204" s="15" t="n">
        <v>0.8277777777777777</v>
      </c>
      <c r="AU204" s="15" t="n">
        <v>0.8256944444444444</v>
      </c>
      <c r="AV204" s="15" t="n">
        <v>0.8243055555555555</v>
      </c>
      <c r="AW204" s="15" t="n">
        <v>0.8256944444444444</v>
      </c>
      <c r="AX204" s="15" t="n">
        <v>0.825</v>
      </c>
    </row>
    <row r="205">
      <c r="A205" s="14" t="n">
        <v>46224</v>
      </c>
      <c r="B205" s="15" t="n">
        <v>0.8201388888888889</v>
      </c>
      <c r="C205" s="15" t="n">
        <v>0.8090277777777778</v>
      </c>
      <c r="D205" s="15" t="n">
        <v>0.8159722222222222</v>
      </c>
      <c r="E205" s="15" t="n">
        <v>0.8125</v>
      </c>
      <c r="F205" s="15" t="n">
        <v>0.8097222222222222</v>
      </c>
      <c r="G205" s="15" t="n">
        <v>0.8152777777777778</v>
      </c>
      <c r="H205" s="15" t="n">
        <v>0.8111111111111111</v>
      </c>
      <c r="I205" s="15" t="n">
        <v>0.8097222222222222</v>
      </c>
      <c r="J205" s="15" t="n">
        <v>0.8069444444444445</v>
      </c>
      <c r="K205" s="15" t="n">
        <v>0.8090277777777778</v>
      </c>
      <c r="L205" s="15" t="n">
        <v>0.8111111111111111</v>
      </c>
      <c r="M205" s="15" t="n">
        <v>0.8083333333333333</v>
      </c>
      <c r="N205" s="15" t="n">
        <v>0.80625</v>
      </c>
      <c r="O205" s="15" t="n">
        <v>0.8076388888888889</v>
      </c>
      <c r="P205" s="15" t="n">
        <v>0.7854166666666667</v>
      </c>
      <c r="Q205" s="15" t="n">
        <v>0.8076388888888889</v>
      </c>
      <c r="R205" s="15" t="n">
        <v>0.8145833333333333</v>
      </c>
      <c r="S205" s="15" t="n">
        <v>0.8166666666666667</v>
      </c>
      <c r="T205" s="15" t="n">
        <v>0.8180555555555555</v>
      </c>
      <c r="U205" s="15" t="n">
        <v>0.8180555555555555</v>
      </c>
      <c r="V205" s="15" t="n">
        <v>0.8111111111111111</v>
      </c>
      <c r="W205" s="15" t="n">
        <v>0.8138888888888889</v>
      </c>
      <c r="X205" s="15" t="n">
        <v>0.8152777777777778</v>
      </c>
      <c r="Y205" s="15" t="n">
        <v>0.8097222222222222</v>
      </c>
      <c r="Z205" s="15" t="n">
        <v>0.8145833333333333</v>
      </c>
      <c r="AA205" s="15" t="n">
        <v>0.8145833333333333</v>
      </c>
      <c r="AB205" s="15" t="n">
        <v>0.8173611111111111</v>
      </c>
      <c r="AC205" s="15" t="n">
        <v>0.8173611111111111</v>
      </c>
      <c r="AD205" s="15" t="n">
        <v>0.8173611111111111</v>
      </c>
      <c r="AE205" s="15" t="n">
        <v>0.8180555555555555</v>
      </c>
      <c r="AF205" s="15" t="n">
        <v>0.8166666666666667</v>
      </c>
      <c r="AG205" s="15" t="n">
        <v>0.8173611111111111</v>
      </c>
      <c r="AH205" s="15" t="n">
        <v>0.8222222222222222</v>
      </c>
      <c r="AI205" s="15" t="n">
        <v>0.8256944444444444</v>
      </c>
      <c r="AJ205" s="15" t="n">
        <v>0.8215277777777777</v>
      </c>
      <c r="AK205" s="15" t="n">
        <v>0.825</v>
      </c>
      <c r="AL205" s="15" t="n">
        <v>0.8277777777777777</v>
      </c>
      <c r="AM205" s="15" t="n">
        <v>0.81875</v>
      </c>
      <c r="AN205" s="15" t="n">
        <v>0.8208333333333333</v>
      </c>
      <c r="AO205" s="15" t="n">
        <v>0.8236111111111111</v>
      </c>
      <c r="AP205" s="15" t="n">
        <v>0.8208333333333333</v>
      </c>
      <c r="AQ205" s="15" t="n">
        <v>0.8291666666666667</v>
      </c>
      <c r="AR205" s="15" t="n">
        <v>0.8291666666666667</v>
      </c>
      <c r="AS205" s="15" t="n">
        <v>0.8291666666666667</v>
      </c>
      <c r="AT205" s="15" t="n">
        <v>0.8270833333333333</v>
      </c>
      <c r="AU205" s="15" t="n">
        <v>0.8256944444444444</v>
      </c>
      <c r="AV205" s="15" t="n">
        <v>0.8236111111111111</v>
      </c>
      <c r="AW205" s="15" t="n">
        <v>0.8256944444444444</v>
      </c>
      <c r="AX205" s="15" t="n">
        <v>0.8243055555555555</v>
      </c>
    </row>
    <row r="206">
      <c r="A206" s="14" t="n">
        <v>46225</v>
      </c>
      <c r="B206" s="15" t="n">
        <v>0.8194444444444444</v>
      </c>
      <c r="C206" s="15" t="n">
        <v>0.8083333333333333</v>
      </c>
      <c r="D206" s="15" t="n">
        <v>0.8152777777777778</v>
      </c>
      <c r="E206" s="15" t="n">
        <v>0.8118055555555556</v>
      </c>
      <c r="F206" s="15" t="n">
        <v>0.8097222222222222</v>
      </c>
      <c r="G206" s="15" t="n">
        <v>0.8145833333333333</v>
      </c>
      <c r="H206" s="15" t="n">
        <v>0.8111111111111111</v>
      </c>
      <c r="I206" s="15" t="n">
        <v>0.8097222222222222</v>
      </c>
      <c r="J206" s="15" t="n">
        <v>0.80625</v>
      </c>
      <c r="K206" s="15" t="n">
        <v>0.8083333333333333</v>
      </c>
      <c r="L206" s="15" t="n">
        <v>0.8104166666666667</v>
      </c>
      <c r="M206" s="15" t="n">
        <v>0.8076388888888889</v>
      </c>
      <c r="N206" s="15" t="n">
        <v>0.80625</v>
      </c>
      <c r="O206" s="15" t="n">
        <v>0.8069444444444445</v>
      </c>
      <c r="P206" s="15" t="n">
        <v>0.7854166666666667</v>
      </c>
      <c r="Q206" s="15" t="n">
        <v>0.8069444444444445</v>
      </c>
      <c r="R206" s="15" t="n">
        <v>0.8138888888888889</v>
      </c>
      <c r="S206" s="15" t="n">
        <v>0.8159722222222222</v>
      </c>
      <c r="T206" s="15" t="n">
        <v>0.8173611111111111</v>
      </c>
      <c r="U206" s="15" t="n">
        <v>0.8173611111111111</v>
      </c>
      <c r="V206" s="15" t="n">
        <v>0.8104166666666667</v>
      </c>
      <c r="W206" s="15" t="n">
        <v>0.8131944444444444</v>
      </c>
      <c r="X206" s="15" t="n">
        <v>0.8145833333333333</v>
      </c>
      <c r="Y206" s="15" t="n">
        <v>0.8097222222222222</v>
      </c>
      <c r="Z206" s="15" t="n">
        <v>0.8138888888888889</v>
      </c>
      <c r="AA206" s="15" t="n">
        <v>0.8138888888888889</v>
      </c>
      <c r="AB206" s="15" t="n">
        <v>0.8166666666666667</v>
      </c>
      <c r="AC206" s="15" t="n">
        <v>0.8166666666666667</v>
      </c>
      <c r="AD206" s="15" t="n">
        <v>0.8166666666666667</v>
      </c>
      <c r="AE206" s="15" t="n">
        <v>0.8180555555555555</v>
      </c>
      <c r="AF206" s="15" t="n">
        <v>0.8159722222222222</v>
      </c>
      <c r="AG206" s="15" t="n">
        <v>0.8173611111111111</v>
      </c>
      <c r="AH206" s="15" t="n">
        <v>0.8222222222222222</v>
      </c>
      <c r="AI206" s="15" t="n">
        <v>0.825</v>
      </c>
      <c r="AJ206" s="15" t="n">
        <v>0.8215277777777777</v>
      </c>
      <c r="AK206" s="15" t="n">
        <v>0.825</v>
      </c>
      <c r="AL206" s="15" t="n">
        <v>0.8270833333333333</v>
      </c>
      <c r="AM206" s="15" t="n">
        <v>0.81875</v>
      </c>
      <c r="AN206" s="15" t="n">
        <v>0.8201388888888889</v>
      </c>
      <c r="AO206" s="15" t="n">
        <v>0.8229166666666666</v>
      </c>
      <c r="AP206" s="15" t="n">
        <v>0.8201388888888889</v>
      </c>
      <c r="AQ206" s="15" t="n">
        <v>0.8291666666666667</v>
      </c>
      <c r="AR206" s="15" t="n">
        <v>0.8284722222222223</v>
      </c>
      <c r="AS206" s="15" t="n">
        <v>0.8291666666666667</v>
      </c>
      <c r="AT206" s="15" t="n">
        <v>0.8263888888888888</v>
      </c>
      <c r="AU206" s="15" t="n">
        <v>0.825</v>
      </c>
      <c r="AV206" s="15" t="n">
        <v>0.8229166666666666</v>
      </c>
      <c r="AW206" s="15" t="n">
        <v>0.825</v>
      </c>
      <c r="AX206" s="15" t="n">
        <v>0.8243055555555555</v>
      </c>
    </row>
    <row r="207">
      <c r="A207" s="14" t="n">
        <v>46226</v>
      </c>
      <c r="B207" s="15" t="n">
        <v>0.81875</v>
      </c>
      <c r="C207" s="15" t="n">
        <v>0.8076388888888889</v>
      </c>
      <c r="D207" s="15" t="n">
        <v>0.8152777777777778</v>
      </c>
      <c r="E207" s="15" t="n">
        <v>0.8111111111111111</v>
      </c>
      <c r="F207" s="15" t="n">
        <v>0.8090277777777778</v>
      </c>
      <c r="G207" s="15" t="n">
        <v>0.8138888888888889</v>
      </c>
      <c r="H207" s="15" t="n">
        <v>0.8104166666666667</v>
      </c>
      <c r="I207" s="15" t="n">
        <v>0.8090277777777778</v>
      </c>
      <c r="J207" s="15" t="n">
        <v>0.80625</v>
      </c>
      <c r="K207" s="15" t="n">
        <v>0.8083333333333333</v>
      </c>
      <c r="L207" s="15" t="n">
        <v>0.8097222222222222</v>
      </c>
      <c r="M207" s="15" t="n">
        <v>0.8069444444444445</v>
      </c>
      <c r="N207" s="15" t="n">
        <v>0.8055555555555556</v>
      </c>
      <c r="O207" s="15" t="n">
        <v>0.80625</v>
      </c>
      <c r="P207" s="15" t="n">
        <v>0.7847222222222222</v>
      </c>
      <c r="Q207" s="15" t="n">
        <v>0.80625</v>
      </c>
      <c r="R207" s="15" t="n">
        <v>0.8131944444444444</v>
      </c>
      <c r="S207" s="15" t="n">
        <v>0.8159722222222222</v>
      </c>
      <c r="T207" s="15" t="n">
        <v>0.8166666666666667</v>
      </c>
      <c r="U207" s="15" t="n">
        <v>0.8173611111111111</v>
      </c>
      <c r="V207" s="15" t="n">
        <v>0.8097222222222222</v>
      </c>
      <c r="W207" s="15" t="n">
        <v>0.8131944444444444</v>
      </c>
      <c r="X207" s="15" t="n">
        <v>0.8145833333333333</v>
      </c>
      <c r="Y207" s="15" t="n">
        <v>0.8090277777777778</v>
      </c>
      <c r="Z207" s="15" t="n">
        <v>0.8131944444444444</v>
      </c>
      <c r="AA207" s="15" t="n">
        <v>0.8138888888888889</v>
      </c>
      <c r="AB207" s="15" t="n">
        <v>0.8159722222222222</v>
      </c>
      <c r="AC207" s="15" t="n">
        <v>0.8166666666666667</v>
      </c>
      <c r="AD207" s="15" t="n">
        <v>0.8166666666666667</v>
      </c>
      <c r="AE207" s="15" t="n">
        <v>0.8173611111111111</v>
      </c>
      <c r="AF207" s="15" t="n">
        <v>0.8152777777777778</v>
      </c>
      <c r="AG207" s="15" t="n">
        <v>0.8166666666666667</v>
      </c>
      <c r="AH207" s="15" t="n">
        <v>0.8215277777777777</v>
      </c>
      <c r="AI207" s="15" t="n">
        <v>0.825</v>
      </c>
      <c r="AJ207" s="15" t="n">
        <v>0.8208333333333333</v>
      </c>
      <c r="AK207" s="15" t="n">
        <v>0.8243055555555555</v>
      </c>
      <c r="AL207" s="15" t="n">
        <v>0.8263888888888888</v>
      </c>
      <c r="AM207" s="15" t="n">
        <v>0.8180555555555555</v>
      </c>
      <c r="AN207" s="15" t="n">
        <v>0.8201388888888889</v>
      </c>
      <c r="AO207" s="15" t="n">
        <v>0.8222222222222222</v>
      </c>
      <c r="AP207" s="15" t="n">
        <v>0.8201388888888889</v>
      </c>
      <c r="AQ207" s="15" t="n">
        <v>0.8284722222222223</v>
      </c>
      <c r="AR207" s="15" t="n">
        <v>0.8284722222222223</v>
      </c>
      <c r="AS207" s="15" t="n">
        <v>0.8284722222222223</v>
      </c>
      <c r="AT207" s="15" t="n">
        <v>0.8263888888888888</v>
      </c>
      <c r="AU207" s="15" t="n">
        <v>0.8243055555555555</v>
      </c>
      <c r="AV207" s="15" t="n">
        <v>0.8229166666666666</v>
      </c>
      <c r="AW207" s="15" t="n">
        <v>0.8243055555555555</v>
      </c>
      <c r="AX207" s="15" t="n">
        <v>0.8243055555555555</v>
      </c>
    </row>
    <row r="208">
      <c r="A208" s="14" t="n">
        <v>46227</v>
      </c>
      <c r="B208" s="15" t="n">
        <v>0.8180555555555555</v>
      </c>
      <c r="C208" s="15" t="n">
        <v>0.8069444444444445</v>
      </c>
      <c r="D208" s="15" t="n">
        <v>0.8145833333333333</v>
      </c>
      <c r="E208" s="15" t="n">
        <v>0.8104166666666667</v>
      </c>
      <c r="F208" s="15" t="n">
        <v>0.8083333333333333</v>
      </c>
      <c r="G208" s="15" t="n">
        <v>0.8131944444444444</v>
      </c>
      <c r="H208" s="15" t="n">
        <v>0.8097222222222222</v>
      </c>
      <c r="I208" s="15" t="n">
        <v>0.8083333333333333</v>
      </c>
      <c r="J208" s="15" t="n">
        <v>0.8055555555555556</v>
      </c>
      <c r="K208" s="15" t="n">
        <v>0.8076388888888889</v>
      </c>
      <c r="L208" s="15" t="n">
        <v>0.8090277777777778</v>
      </c>
      <c r="M208" s="15" t="n">
        <v>0.8069444444444445</v>
      </c>
      <c r="N208" s="15" t="n">
        <v>0.8048611111111111</v>
      </c>
      <c r="O208" s="15" t="n">
        <v>0.80625</v>
      </c>
      <c r="P208" s="15" t="n">
        <v>0.7847222222222222</v>
      </c>
      <c r="Q208" s="15" t="n">
        <v>0.8055555555555556</v>
      </c>
      <c r="R208" s="15" t="n">
        <v>0.8125</v>
      </c>
      <c r="S208" s="15" t="n">
        <v>0.8152777777777778</v>
      </c>
      <c r="T208" s="15" t="n">
        <v>0.8166666666666667</v>
      </c>
      <c r="U208" s="15" t="n">
        <v>0.8166666666666667</v>
      </c>
      <c r="V208" s="15" t="n">
        <v>0.8090277777777778</v>
      </c>
      <c r="W208" s="15" t="n">
        <v>0.8125</v>
      </c>
      <c r="X208" s="15" t="n">
        <v>0.8138888888888889</v>
      </c>
      <c r="Y208" s="15" t="n">
        <v>0.8083333333333333</v>
      </c>
      <c r="Z208" s="15" t="n">
        <v>0.8131944444444444</v>
      </c>
      <c r="AA208" s="15" t="n">
        <v>0.8131944444444444</v>
      </c>
      <c r="AB208" s="15" t="n">
        <v>0.8152777777777778</v>
      </c>
      <c r="AC208" s="15" t="n">
        <v>0.8159722222222222</v>
      </c>
      <c r="AD208" s="15" t="n">
        <v>0.8159722222222222</v>
      </c>
      <c r="AE208" s="15" t="n">
        <v>0.8166666666666667</v>
      </c>
      <c r="AF208" s="15" t="n">
        <v>0.8152777777777778</v>
      </c>
      <c r="AG208" s="15" t="n">
        <v>0.8159722222222222</v>
      </c>
      <c r="AH208" s="15" t="n">
        <v>0.8208333333333333</v>
      </c>
      <c r="AI208" s="15" t="n">
        <v>0.8243055555555555</v>
      </c>
      <c r="AJ208" s="15" t="n">
        <v>0.8201388888888889</v>
      </c>
      <c r="AK208" s="15" t="n">
        <v>0.8236111111111111</v>
      </c>
      <c r="AL208" s="15" t="n">
        <v>0.8263888888888888</v>
      </c>
      <c r="AM208" s="15" t="n">
        <v>0.8173611111111111</v>
      </c>
      <c r="AN208" s="15" t="n">
        <v>0.8194444444444444</v>
      </c>
      <c r="AO208" s="15" t="n">
        <v>0.8222222222222222</v>
      </c>
      <c r="AP208" s="15" t="n">
        <v>0.8194444444444444</v>
      </c>
      <c r="AQ208" s="15" t="n">
        <v>0.8277777777777777</v>
      </c>
      <c r="AR208" s="15" t="n">
        <v>0.8277777777777777</v>
      </c>
      <c r="AS208" s="15" t="n">
        <v>0.8277777777777777</v>
      </c>
      <c r="AT208" s="15" t="n">
        <v>0.8256944444444444</v>
      </c>
      <c r="AU208" s="15" t="n">
        <v>0.8243055555555555</v>
      </c>
      <c r="AV208" s="15" t="n">
        <v>0.8222222222222222</v>
      </c>
      <c r="AW208" s="15" t="n">
        <v>0.8243055555555555</v>
      </c>
      <c r="AX208" s="15" t="n">
        <v>0.8236111111111111</v>
      </c>
    </row>
    <row r="209">
      <c r="A209" s="14" t="n">
        <v>46228</v>
      </c>
      <c r="B209" s="15" t="n">
        <v>0.8173611111111111</v>
      </c>
      <c r="C209" s="15" t="n">
        <v>0.80625</v>
      </c>
      <c r="D209" s="15" t="n">
        <v>0.8138888888888889</v>
      </c>
      <c r="E209" s="15" t="n">
        <v>0.8097222222222222</v>
      </c>
      <c r="F209" s="15" t="n">
        <v>0.8076388888888889</v>
      </c>
      <c r="G209" s="15" t="n">
        <v>0.8131944444444444</v>
      </c>
      <c r="H209" s="15" t="n">
        <v>0.8090277777777778</v>
      </c>
      <c r="I209" s="15" t="n">
        <v>0.8076388888888889</v>
      </c>
      <c r="J209" s="15" t="n">
        <v>0.8048611111111111</v>
      </c>
      <c r="K209" s="15" t="n">
        <v>0.8069444444444445</v>
      </c>
      <c r="L209" s="15" t="n">
        <v>0.8090277777777778</v>
      </c>
      <c r="M209" s="15" t="n">
        <v>0.80625</v>
      </c>
      <c r="N209" s="15" t="n">
        <v>0.8041666666666667</v>
      </c>
      <c r="O209" s="15" t="n">
        <v>0.8055555555555556</v>
      </c>
      <c r="P209" s="15" t="n">
        <v>0.7840277777777778</v>
      </c>
      <c r="Q209" s="15" t="n">
        <v>0.8055555555555556</v>
      </c>
      <c r="R209" s="15" t="n">
        <v>0.8118055555555556</v>
      </c>
      <c r="S209" s="15" t="n">
        <v>0.8145833333333333</v>
      </c>
      <c r="T209" s="15" t="n">
        <v>0.8159722222222222</v>
      </c>
      <c r="U209" s="15" t="n">
        <v>0.8159722222222222</v>
      </c>
      <c r="V209" s="15" t="n">
        <v>0.8090277777777778</v>
      </c>
      <c r="W209" s="15" t="n">
        <v>0.8118055555555556</v>
      </c>
      <c r="X209" s="15" t="n">
        <v>0.8131944444444444</v>
      </c>
      <c r="Y209" s="15" t="n">
        <v>0.8076388888888889</v>
      </c>
      <c r="Z209" s="15" t="n">
        <v>0.8125</v>
      </c>
      <c r="AA209" s="15" t="n">
        <v>0.8125</v>
      </c>
      <c r="AB209" s="15" t="n">
        <v>0.8152777777777778</v>
      </c>
      <c r="AC209" s="15" t="n">
        <v>0.8152777777777778</v>
      </c>
      <c r="AD209" s="15" t="n">
        <v>0.8152777777777778</v>
      </c>
      <c r="AE209" s="15" t="n">
        <v>0.8159722222222222</v>
      </c>
      <c r="AF209" s="15" t="n">
        <v>0.8145833333333333</v>
      </c>
      <c r="AG209" s="15" t="n">
        <v>0.8152777777777778</v>
      </c>
      <c r="AH209" s="15" t="n">
        <v>0.8208333333333333</v>
      </c>
      <c r="AI209" s="15" t="n">
        <v>0.8236111111111111</v>
      </c>
      <c r="AJ209" s="15" t="n">
        <v>0.8194444444444444</v>
      </c>
      <c r="AK209" s="15" t="n">
        <v>0.8236111111111111</v>
      </c>
      <c r="AL209" s="15" t="n">
        <v>0.8256944444444444</v>
      </c>
      <c r="AM209" s="15" t="n">
        <v>0.8166666666666667</v>
      </c>
      <c r="AN209" s="15" t="n">
        <v>0.81875</v>
      </c>
      <c r="AO209" s="15" t="n">
        <v>0.8215277777777777</v>
      </c>
      <c r="AP209" s="15" t="n">
        <v>0.81875</v>
      </c>
      <c r="AQ209" s="15" t="n">
        <v>0.8277777777777777</v>
      </c>
      <c r="AR209" s="15" t="n">
        <v>0.8270833333333333</v>
      </c>
      <c r="AS209" s="15" t="n">
        <v>0.8277777777777777</v>
      </c>
      <c r="AT209" s="15" t="n">
        <v>0.825</v>
      </c>
      <c r="AU209" s="15" t="n">
        <v>0.8236111111111111</v>
      </c>
      <c r="AV209" s="15" t="n">
        <v>0.8215277777777777</v>
      </c>
      <c r="AW209" s="15" t="n">
        <v>0.8236111111111111</v>
      </c>
      <c r="AX209" s="15" t="n">
        <v>0.8229166666666666</v>
      </c>
    </row>
    <row r="210">
      <c r="A210" s="14" t="n">
        <v>46229</v>
      </c>
      <c r="B210" s="15" t="n">
        <v>0.8166666666666667</v>
      </c>
      <c r="C210" s="15" t="n">
        <v>0.8055555555555556</v>
      </c>
      <c r="D210" s="15" t="n">
        <v>0.8131944444444444</v>
      </c>
      <c r="E210" s="15" t="n">
        <v>0.8090277777777778</v>
      </c>
      <c r="F210" s="15" t="n">
        <v>0.8069444444444445</v>
      </c>
      <c r="G210" s="15" t="n">
        <v>0.8125</v>
      </c>
      <c r="H210" s="15" t="n">
        <v>0.8083333333333333</v>
      </c>
      <c r="I210" s="15" t="n">
        <v>0.8069444444444445</v>
      </c>
      <c r="J210" s="15" t="n">
        <v>0.8041666666666667</v>
      </c>
      <c r="K210" s="15" t="n">
        <v>0.80625</v>
      </c>
      <c r="L210" s="15" t="n">
        <v>0.8083333333333333</v>
      </c>
      <c r="M210" s="15" t="n">
        <v>0.8055555555555556</v>
      </c>
      <c r="N210" s="15" t="n">
        <v>0.8034722222222223</v>
      </c>
      <c r="O210" s="15" t="n">
        <v>0.8048611111111111</v>
      </c>
      <c r="P210" s="15" t="n">
        <v>0.7840277777777778</v>
      </c>
      <c r="Q210" s="15" t="n">
        <v>0.8048611111111111</v>
      </c>
      <c r="R210" s="15" t="n">
        <v>0.8111111111111111</v>
      </c>
      <c r="S210" s="15" t="n">
        <v>0.8138888888888889</v>
      </c>
      <c r="T210" s="15" t="n">
        <v>0.8152777777777778</v>
      </c>
      <c r="U210" s="15" t="n">
        <v>0.8152777777777778</v>
      </c>
      <c r="V210" s="15" t="n">
        <v>0.8083333333333333</v>
      </c>
      <c r="W210" s="15" t="n">
        <v>0.8111111111111111</v>
      </c>
      <c r="X210" s="15" t="n">
        <v>0.8125</v>
      </c>
      <c r="Y210" s="15" t="n">
        <v>0.8076388888888889</v>
      </c>
      <c r="Z210" s="15" t="n">
        <v>0.8118055555555556</v>
      </c>
      <c r="AA210" s="15" t="n">
        <v>0.8125</v>
      </c>
      <c r="AB210" s="15" t="n">
        <v>0.8145833333333333</v>
      </c>
      <c r="AC210" s="15" t="n">
        <v>0.8145833333333333</v>
      </c>
      <c r="AD210" s="15" t="n">
        <v>0.8152777777777778</v>
      </c>
      <c r="AE210" s="15" t="n">
        <v>0.8159722222222222</v>
      </c>
      <c r="AF210" s="15" t="n">
        <v>0.8138888888888889</v>
      </c>
      <c r="AG210" s="15" t="n">
        <v>0.8152777777777778</v>
      </c>
      <c r="AH210" s="15" t="n">
        <v>0.8201388888888889</v>
      </c>
      <c r="AI210" s="15" t="n">
        <v>0.8229166666666666</v>
      </c>
      <c r="AJ210" s="15" t="n">
        <v>0.8194444444444444</v>
      </c>
      <c r="AK210" s="15" t="n">
        <v>0.8229166666666666</v>
      </c>
      <c r="AL210" s="15" t="n">
        <v>0.825</v>
      </c>
      <c r="AM210" s="15" t="n">
        <v>0.8166666666666667</v>
      </c>
      <c r="AN210" s="15" t="n">
        <v>0.8180555555555555</v>
      </c>
      <c r="AO210" s="15" t="n">
        <v>0.8208333333333333</v>
      </c>
      <c r="AP210" s="15" t="n">
        <v>0.8180555555555555</v>
      </c>
      <c r="AQ210" s="15" t="n">
        <v>0.8270833333333333</v>
      </c>
      <c r="AR210" s="15" t="n">
        <v>0.8270833333333333</v>
      </c>
      <c r="AS210" s="15" t="n">
        <v>0.8270833333333333</v>
      </c>
      <c r="AT210" s="15" t="n">
        <v>0.825</v>
      </c>
      <c r="AU210" s="15" t="n">
        <v>0.8229166666666666</v>
      </c>
      <c r="AV210" s="15" t="n">
        <v>0.8215277777777777</v>
      </c>
      <c r="AW210" s="15" t="n">
        <v>0.8229166666666666</v>
      </c>
      <c r="AX210" s="15" t="n">
        <v>0.8229166666666666</v>
      </c>
    </row>
    <row r="211">
      <c r="A211" s="14" t="n">
        <v>46230</v>
      </c>
      <c r="B211" s="15" t="n">
        <v>0.8159722222222222</v>
      </c>
      <c r="C211" s="15" t="n">
        <v>0.8048611111111111</v>
      </c>
      <c r="D211" s="15" t="n">
        <v>0.8125</v>
      </c>
      <c r="E211" s="15" t="n">
        <v>0.8083333333333333</v>
      </c>
      <c r="F211" s="15" t="n">
        <v>0.80625</v>
      </c>
      <c r="G211" s="15" t="n">
        <v>0.8118055555555556</v>
      </c>
      <c r="H211" s="15" t="n">
        <v>0.8076388888888889</v>
      </c>
      <c r="I211" s="15" t="n">
        <v>0.80625</v>
      </c>
      <c r="J211" s="15" t="n">
        <v>0.8034722222222223</v>
      </c>
      <c r="K211" s="15" t="n">
        <v>0.8055555555555556</v>
      </c>
      <c r="L211" s="15" t="n">
        <v>0.8076388888888889</v>
      </c>
      <c r="M211" s="15" t="n">
        <v>0.8048611111111111</v>
      </c>
      <c r="N211" s="15" t="n">
        <v>0.8034722222222223</v>
      </c>
      <c r="O211" s="15" t="n">
        <v>0.8041666666666667</v>
      </c>
      <c r="P211" s="15" t="n">
        <v>0.7833333333333333</v>
      </c>
      <c r="Q211" s="15" t="n">
        <v>0.8041666666666667</v>
      </c>
      <c r="R211" s="15" t="n">
        <v>0.8104166666666667</v>
      </c>
      <c r="S211" s="15" t="n">
        <v>0.8131944444444444</v>
      </c>
      <c r="T211" s="15" t="n">
        <v>0.8145833333333333</v>
      </c>
      <c r="U211" s="15" t="n">
        <v>0.8145833333333333</v>
      </c>
      <c r="V211" s="15" t="n">
        <v>0.8076388888888889</v>
      </c>
      <c r="W211" s="15" t="n">
        <v>0.8104166666666667</v>
      </c>
      <c r="X211" s="15" t="n">
        <v>0.8125</v>
      </c>
      <c r="Y211" s="15" t="n">
        <v>0.8069444444444445</v>
      </c>
      <c r="Z211" s="15" t="n">
        <v>0.8111111111111111</v>
      </c>
      <c r="AA211" s="15" t="n">
        <v>0.8118055555555556</v>
      </c>
      <c r="AB211" s="15" t="n">
        <v>0.8138888888888889</v>
      </c>
      <c r="AC211" s="15" t="n">
        <v>0.8145833333333333</v>
      </c>
      <c r="AD211" s="15" t="n">
        <v>0.8145833333333333</v>
      </c>
      <c r="AE211" s="15" t="n">
        <v>0.8152777777777778</v>
      </c>
      <c r="AF211" s="15" t="n">
        <v>0.8131944444444444</v>
      </c>
      <c r="AG211" s="15" t="n">
        <v>0.8145833333333333</v>
      </c>
      <c r="AH211" s="15" t="n">
        <v>0.8194444444444444</v>
      </c>
      <c r="AI211" s="15" t="n">
        <v>0.8222222222222222</v>
      </c>
      <c r="AJ211" s="15" t="n">
        <v>0.81875</v>
      </c>
      <c r="AK211" s="15" t="n">
        <v>0.8222222222222222</v>
      </c>
      <c r="AL211" s="15" t="n">
        <v>0.8243055555555555</v>
      </c>
      <c r="AM211" s="15" t="n">
        <v>0.8159722222222222</v>
      </c>
      <c r="AN211" s="15" t="n">
        <v>0.8180555555555555</v>
      </c>
      <c r="AO211" s="15" t="n">
        <v>0.8201388888888889</v>
      </c>
      <c r="AP211" s="15" t="n">
        <v>0.8180555555555555</v>
      </c>
      <c r="AQ211" s="15" t="n">
        <v>0.8263888888888888</v>
      </c>
      <c r="AR211" s="15" t="n">
        <v>0.8263888888888888</v>
      </c>
      <c r="AS211" s="15" t="n">
        <v>0.8263888888888888</v>
      </c>
      <c r="AT211" s="15" t="n">
        <v>0.8243055555555555</v>
      </c>
      <c r="AU211" s="15" t="n">
        <v>0.8222222222222222</v>
      </c>
      <c r="AV211" s="15" t="n">
        <v>0.8208333333333333</v>
      </c>
      <c r="AW211" s="15" t="n">
        <v>0.8229166666666666</v>
      </c>
      <c r="AX211" s="15" t="n">
        <v>0.8222222222222222</v>
      </c>
    </row>
    <row r="212">
      <c r="A212" s="14" t="n">
        <v>46231</v>
      </c>
      <c r="B212" s="15" t="n">
        <v>0.8152777777777778</v>
      </c>
      <c r="C212" s="15" t="n">
        <v>0.8041666666666667</v>
      </c>
      <c r="D212" s="15" t="n">
        <v>0.8118055555555556</v>
      </c>
      <c r="E212" s="15" t="n">
        <v>0.8076388888888889</v>
      </c>
      <c r="F212" s="15" t="n">
        <v>0.8055555555555556</v>
      </c>
      <c r="G212" s="15" t="n">
        <v>0.8111111111111111</v>
      </c>
      <c r="H212" s="15" t="n">
        <v>0.8069444444444445</v>
      </c>
      <c r="I212" s="15" t="n">
        <v>0.8055555555555556</v>
      </c>
      <c r="J212" s="15" t="n">
        <v>0.8027777777777778</v>
      </c>
      <c r="K212" s="15" t="n">
        <v>0.8048611111111111</v>
      </c>
      <c r="L212" s="15" t="n">
        <v>0.8069444444444445</v>
      </c>
      <c r="M212" s="15" t="n">
        <v>0.8041666666666667</v>
      </c>
      <c r="N212" s="15" t="n">
        <v>0.8027777777777778</v>
      </c>
      <c r="O212" s="15" t="n">
        <v>0.8034722222222223</v>
      </c>
      <c r="P212" s="15" t="n">
        <v>0.7833333333333333</v>
      </c>
      <c r="Q212" s="15" t="n">
        <v>0.8034722222222223</v>
      </c>
      <c r="R212" s="15" t="n">
        <v>0.8097222222222222</v>
      </c>
      <c r="S212" s="15" t="n">
        <v>0.8125</v>
      </c>
      <c r="T212" s="15" t="n">
        <v>0.8138888888888889</v>
      </c>
      <c r="U212" s="15" t="n">
        <v>0.8145833333333333</v>
      </c>
      <c r="V212" s="15" t="n">
        <v>0.8069444444444445</v>
      </c>
      <c r="W212" s="15" t="n">
        <v>0.8097222222222222</v>
      </c>
      <c r="X212" s="15" t="n">
        <v>0.8118055555555556</v>
      </c>
      <c r="Y212" s="15" t="n">
        <v>0.80625</v>
      </c>
      <c r="Z212" s="15" t="n">
        <v>0.8104166666666667</v>
      </c>
      <c r="AA212" s="15" t="n">
        <v>0.8111111111111111</v>
      </c>
      <c r="AB212" s="15" t="n">
        <v>0.8131944444444444</v>
      </c>
      <c r="AC212" s="15" t="n">
        <v>0.8138888888888889</v>
      </c>
      <c r="AD212" s="15" t="n">
        <v>0.8138888888888889</v>
      </c>
      <c r="AE212" s="15" t="n">
        <v>0.8145833333333333</v>
      </c>
      <c r="AF212" s="15" t="n">
        <v>0.8125</v>
      </c>
      <c r="AG212" s="15" t="n">
        <v>0.8138888888888889</v>
      </c>
      <c r="AH212" s="15" t="n">
        <v>0.81875</v>
      </c>
      <c r="AI212" s="15" t="n">
        <v>0.8222222222222222</v>
      </c>
      <c r="AJ212" s="15" t="n">
        <v>0.8180555555555555</v>
      </c>
      <c r="AK212" s="15" t="n">
        <v>0.8215277777777777</v>
      </c>
      <c r="AL212" s="15" t="n">
        <v>0.8243055555555555</v>
      </c>
      <c r="AM212" s="15" t="n">
        <v>0.8152777777777778</v>
      </c>
      <c r="AN212" s="15" t="n">
        <v>0.8173611111111111</v>
      </c>
      <c r="AO212" s="15" t="n">
        <v>0.8201388888888889</v>
      </c>
      <c r="AP212" s="15" t="n">
        <v>0.8173611111111111</v>
      </c>
      <c r="AQ212" s="15" t="n">
        <v>0.8256944444444444</v>
      </c>
      <c r="AR212" s="15" t="n">
        <v>0.8256944444444444</v>
      </c>
      <c r="AS212" s="15" t="n">
        <v>0.8256944444444444</v>
      </c>
      <c r="AT212" s="15" t="n">
        <v>0.8236111111111111</v>
      </c>
      <c r="AU212" s="15" t="n">
        <v>0.8222222222222222</v>
      </c>
      <c r="AV212" s="15" t="n">
        <v>0.8201388888888889</v>
      </c>
      <c r="AW212" s="15" t="n">
        <v>0.8222222222222222</v>
      </c>
      <c r="AX212" s="15" t="n">
        <v>0.8222222222222222</v>
      </c>
    </row>
    <row r="213">
      <c r="A213" s="14" t="n">
        <v>46232</v>
      </c>
      <c r="B213" s="15" t="n">
        <v>0.8145833333333333</v>
      </c>
      <c r="C213" s="15" t="n">
        <v>0.8034722222222223</v>
      </c>
      <c r="D213" s="15" t="n">
        <v>0.8104166666666667</v>
      </c>
      <c r="E213" s="15" t="n">
        <v>0.8069444444444445</v>
      </c>
      <c r="F213" s="15" t="n">
        <v>0.8048611111111111</v>
      </c>
      <c r="G213" s="15" t="n">
        <v>0.8104166666666667</v>
      </c>
      <c r="H213" s="15" t="n">
        <v>0.80625</v>
      </c>
      <c r="I213" s="15" t="n">
        <v>0.8048611111111111</v>
      </c>
      <c r="J213" s="15" t="n">
        <v>0.8020833333333334</v>
      </c>
      <c r="K213" s="15" t="n">
        <v>0.8041666666666667</v>
      </c>
      <c r="L213" s="15" t="n">
        <v>0.80625</v>
      </c>
      <c r="M213" s="15" t="n">
        <v>0.8034722222222223</v>
      </c>
      <c r="N213" s="15" t="n">
        <v>0.8020833333333334</v>
      </c>
      <c r="O213" s="15" t="n">
        <v>0.8034722222222223</v>
      </c>
      <c r="P213" s="15" t="n">
        <v>0.7826388888888889</v>
      </c>
      <c r="Q213" s="15" t="n">
        <v>0.8027777777777778</v>
      </c>
      <c r="R213" s="15" t="n">
        <v>0.8097222222222222</v>
      </c>
      <c r="S213" s="15" t="n">
        <v>0.8118055555555556</v>
      </c>
      <c r="T213" s="15" t="n">
        <v>0.8131944444444444</v>
      </c>
      <c r="U213" s="15" t="n">
        <v>0.8138888888888889</v>
      </c>
      <c r="V213" s="15" t="n">
        <v>0.80625</v>
      </c>
      <c r="W213" s="15" t="n">
        <v>0.8090277777777778</v>
      </c>
      <c r="X213" s="15" t="n">
        <v>0.8111111111111111</v>
      </c>
      <c r="Y213" s="15" t="n">
        <v>0.8055555555555556</v>
      </c>
      <c r="Z213" s="15" t="n">
        <v>0.8104166666666667</v>
      </c>
      <c r="AA213" s="15" t="n">
        <v>0.8104166666666667</v>
      </c>
      <c r="AB213" s="15" t="n">
        <v>0.8125</v>
      </c>
      <c r="AC213" s="15" t="n">
        <v>0.8131944444444444</v>
      </c>
      <c r="AD213" s="15" t="n">
        <v>0.8131944444444444</v>
      </c>
      <c r="AE213" s="15" t="n">
        <v>0.8138888888888889</v>
      </c>
      <c r="AF213" s="15" t="n">
        <v>0.8125</v>
      </c>
      <c r="AG213" s="15" t="n">
        <v>0.8131944444444444</v>
      </c>
      <c r="AH213" s="15" t="n">
        <v>0.8180555555555555</v>
      </c>
      <c r="AI213" s="15" t="n">
        <v>0.8215277777777777</v>
      </c>
      <c r="AJ213" s="15" t="n">
        <v>0.8173611111111111</v>
      </c>
      <c r="AK213" s="15" t="n">
        <v>0.8208333333333333</v>
      </c>
      <c r="AL213" s="15" t="n">
        <v>0.8236111111111111</v>
      </c>
      <c r="AM213" s="15" t="n">
        <v>0.8145833333333333</v>
      </c>
      <c r="AN213" s="15" t="n">
        <v>0.8166666666666667</v>
      </c>
      <c r="AO213" s="15" t="n">
        <v>0.8194444444444444</v>
      </c>
      <c r="AP213" s="15" t="n">
        <v>0.8166666666666667</v>
      </c>
      <c r="AQ213" s="15" t="n">
        <v>0.8256944444444444</v>
      </c>
      <c r="AR213" s="15" t="n">
        <v>0.825</v>
      </c>
      <c r="AS213" s="15" t="n">
        <v>0.8256944444444444</v>
      </c>
      <c r="AT213" s="15" t="n">
        <v>0.8229166666666666</v>
      </c>
      <c r="AU213" s="15" t="n">
        <v>0.8215277777777777</v>
      </c>
      <c r="AV213" s="15" t="n">
        <v>0.8194444444444444</v>
      </c>
      <c r="AW213" s="15" t="n">
        <v>0.8215277777777777</v>
      </c>
      <c r="AX213" s="15" t="n">
        <v>0.8215277777777777</v>
      </c>
    </row>
    <row r="214">
      <c r="A214" s="14" t="n">
        <v>46233</v>
      </c>
      <c r="B214" s="15" t="n">
        <v>0.8131944444444444</v>
      </c>
      <c r="C214" s="15" t="n">
        <v>0.8020833333333334</v>
      </c>
      <c r="D214" s="15" t="n">
        <v>0.8097222222222222</v>
      </c>
      <c r="E214" s="15" t="n">
        <v>0.80625</v>
      </c>
      <c r="F214" s="15" t="n">
        <v>0.8041666666666667</v>
      </c>
      <c r="G214" s="15" t="n">
        <v>0.8090277777777778</v>
      </c>
      <c r="H214" s="15" t="n">
        <v>0.8055555555555556</v>
      </c>
      <c r="I214" s="15" t="n">
        <v>0.8041666666666667</v>
      </c>
      <c r="J214" s="15" t="n">
        <v>0.8013888888888889</v>
      </c>
      <c r="K214" s="15" t="n">
        <v>0.8034722222222223</v>
      </c>
      <c r="L214" s="15" t="n">
        <v>0.8055555555555556</v>
      </c>
      <c r="M214" s="15" t="n">
        <v>0.8027777777777778</v>
      </c>
      <c r="N214" s="15" t="n">
        <v>0.8013888888888889</v>
      </c>
      <c r="O214" s="15" t="n">
        <v>0.8027777777777778</v>
      </c>
      <c r="P214" s="15" t="n">
        <v>0.7819444444444444</v>
      </c>
      <c r="Q214" s="15" t="n">
        <v>0.8020833333333334</v>
      </c>
      <c r="R214" s="15" t="n">
        <v>0.8090277777777778</v>
      </c>
      <c r="S214" s="15" t="n">
        <v>0.8111111111111111</v>
      </c>
      <c r="T214" s="15" t="n">
        <v>0.8125</v>
      </c>
      <c r="U214" s="15" t="n">
        <v>0.8131944444444444</v>
      </c>
      <c r="V214" s="15" t="n">
        <v>0.8055555555555556</v>
      </c>
      <c r="W214" s="15" t="n">
        <v>0.8083333333333333</v>
      </c>
      <c r="X214" s="15" t="n">
        <v>0.8104166666666667</v>
      </c>
      <c r="Y214" s="15" t="n">
        <v>0.8048611111111111</v>
      </c>
      <c r="Z214" s="15" t="n">
        <v>0.8097222222222222</v>
      </c>
      <c r="AA214" s="15" t="n">
        <v>0.8097222222222222</v>
      </c>
      <c r="AB214" s="15" t="n">
        <v>0.8118055555555556</v>
      </c>
      <c r="AC214" s="15" t="n">
        <v>0.8125</v>
      </c>
      <c r="AD214" s="15" t="n">
        <v>0.8125</v>
      </c>
      <c r="AE214" s="15" t="n">
        <v>0.8131944444444444</v>
      </c>
      <c r="AF214" s="15" t="n">
        <v>0.8118055555555556</v>
      </c>
      <c r="AG214" s="15" t="n">
        <v>0.8125</v>
      </c>
      <c r="AH214" s="15" t="n">
        <v>0.8173611111111111</v>
      </c>
      <c r="AI214" s="15" t="n">
        <v>0.8208333333333333</v>
      </c>
      <c r="AJ214" s="15" t="n">
        <v>0.8166666666666667</v>
      </c>
      <c r="AK214" s="15" t="n">
        <v>0.8201388888888889</v>
      </c>
      <c r="AL214" s="15" t="n">
        <v>0.8229166666666666</v>
      </c>
      <c r="AM214" s="15" t="n">
        <v>0.8138888888888889</v>
      </c>
      <c r="AN214" s="15" t="n">
        <v>0.8159722222222222</v>
      </c>
      <c r="AO214" s="15" t="n">
        <v>0.81875</v>
      </c>
      <c r="AP214" s="15" t="n">
        <v>0.8159722222222222</v>
      </c>
      <c r="AQ214" s="15" t="n">
        <v>0.825</v>
      </c>
      <c r="AR214" s="15" t="n">
        <v>0.8243055555555555</v>
      </c>
      <c r="AS214" s="15" t="n">
        <v>0.825</v>
      </c>
      <c r="AT214" s="15" t="n">
        <v>0.8229166666666666</v>
      </c>
      <c r="AU214" s="15" t="n">
        <v>0.8208333333333333</v>
      </c>
      <c r="AV214" s="15" t="n">
        <v>0.8194444444444444</v>
      </c>
      <c r="AW214" s="15" t="n">
        <v>0.8208333333333333</v>
      </c>
      <c r="AX214" s="15" t="n">
        <v>0.8215277777777777</v>
      </c>
    </row>
    <row r="215">
      <c r="A215" s="14" t="n">
        <v>46234</v>
      </c>
      <c r="B215" s="15" t="n">
        <v>0.8125</v>
      </c>
      <c r="C215" s="15" t="n">
        <v>0.8013888888888889</v>
      </c>
      <c r="D215" s="15" t="n">
        <v>0.8090277777777778</v>
      </c>
      <c r="E215" s="15" t="n">
        <v>0.8055555555555556</v>
      </c>
      <c r="F215" s="15" t="n">
        <v>0.8034722222222223</v>
      </c>
      <c r="G215" s="15" t="n">
        <v>0.8083333333333333</v>
      </c>
      <c r="H215" s="15" t="n">
        <v>0.8048611111111111</v>
      </c>
      <c r="I215" s="15" t="n">
        <v>0.8034722222222223</v>
      </c>
      <c r="J215" s="15" t="n">
        <v>0.8013888888888889</v>
      </c>
      <c r="K215" s="15" t="n">
        <v>0.8027777777777778</v>
      </c>
      <c r="L215" s="15" t="n">
        <v>0.8048611111111111</v>
      </c>
      <c r="M215" s="15" t="n">
        <v>0.8027777777777778</v>
      </c>
      <c r="N215" s="15" t="n">
        <v>0.8006944444444445</v>
      </c>
      <c r="O215" s="15" t="n">
        <v>0.8020833333333334</v>
      </c>
      <c r="P215" s="15" t="n">
        <v>0.7819444444444444</v>
      </c>
      <c r="Q215" s="15" t="n">
        <v>0.8013888888888889</v>
      </c>
      <c r="R215" s="15" t="n">
        <v>0.8083333333333333</v>
      </c>
      <c r="S215" s="15" t="n">
        <v>0.8104166666666667</v>
      </c>
      <c r="T215" s="15" t="n">
        <v>0.8118055555555556</v>
      </c>
      <c r="U215" s="15" t="n">
        <v>0.8125</v>
      </c>
      <c r="V215" s="15" t="n">
        <v>0.8048611111111111</v>
      </c>
      <c r="W215" s="15" t="n">
        <v>0.8076388888888889</v>
      </c>
      <c r="X215" s="15" t="n">
        <v>0.8097222222222222</v>
      </c>
      <c r="Y215" s="15" t="n">
        <v>0.8041666666666667</v>
      </c>
      <c r="Z215" s="15" t="n">
        <v>0.8090277777777778</v>
      </c>
      <c r="AA215" s="15" t="n">
        <v>0.8090277777777778</v>
      </c>
      <c r="AB215" s="15" t="n">
        <v>0.8111111111111111</v>
      </c>
      <c r="AC215" s="15" t="n">
        <v>0.8118055555555556</v>
      </c>
      <c r="AD215" s="15" t="n">
        <v>0.8118055555555556</v>
      </c>
      <c r="AE215" s="15" t="n">
        <v>0.8125</v>
      </c>
      <c r="AF215" s="15" t="n">
        <v>0.8111111111111111</v>
      </c>
      <c r="AG215" s="15" t="n">
        <v>0.8118055555555556</v>
      </c>
      <c r="AH215" s="15" t="n">
        <v>0.8166666666666667</v>
      </c>
      <c r="AI215" s="15" t="n">
        <v>0.8201388888888889</v>
      </c>
      <c r="AJ215" s="15" t="n">
        <v>0.8159722222222222</v>
      </c>
      <c r="AK215" s="15" t="n">
        <v>0.8201388888888889</v>
      </c>
      <c r="AL215" s="15" t="n">
        <v>0.8222222222222222</v>
      </c>
      <c r="AM215" s="15" t="n">
        <v>0.8131944444444444</v>
      </c>
      <c r="AN215" s="15" t="n">
        <v>0.8152777777777778</v>
      </c>
      <c r="AO215" s="15" t="n">
        <v>0.8180555555555555</v>
      </c>
      <c r="AP215" s="15" t="n">
        <v>0.8152777777777778</v>
      </c>
      <c r="AQ215" s="15" t="n">
        <v>0.8243055555555555</v>
      </c>
      <c r="AR215" s="15" t="n">
        <v>0.8236111111111111</v>
      </c>
      <c r="AS215" s="15" t="n">
        <v>0.8243055555555555</v>
      </c>
      <c r="AT215" s="15" t="n">
        <v>0.8222222222222222</v>
      </c>
      <c r="AU215" s="15" t="n">
        <v>0.8201388888888889</v>
      </c>
      <c r="AV215" s="15" t="n">
        <v>0.81875</v>
      </c>
      <c r="AW215" s="15" t="n">
        <v>0.8208333333333333</v>
      </c>
      <c r="AX215" s="15" t="n">
        <v>0.8208333333333333</v>
      </c>
    </row>
    <row r="216">
      <c r="A216" s="14" t="n">
        <v>46235</v>
      </c>
      <c r="B216" s="15" t="n">
        <v>0.8118055555555556</v>
      </c>
      <c r="C216" s="15" t="n">
        <v>0.8006944444444445</v>
      </c>
      <c r="D216" s="15" t="n">
        <v>0.8083333333333333</v>
      </c>
      <c r="E216" s="15" t="n">
        <v>0.8048611111111111</v>
      </c>
      <c r="F216" s="15" t="n">
        <v>0.8027777777777778</v>
      </c>
      <c r="G216" s="15" t="n">
        <v>0.8076388888888889</v>
      </c>
      <c r="H216" s="15" t="n">
        <v>0.8041666666666667</v>
      </c>
      <c r="I216" s="15" t="n">
        <v>0.8027777777777778</v>
      </c>
      <c r="J216" s="15" t="n">
        <v>0.8006944444444445</v>
      </c>
      <c r="K216" s="15" t="n">
        <v>0.8020833333333334</v>
      </c>
      <c r="L216" s="15" t="n">
        <v>0.8041666666666667</v>
      </c>
      <c r="M216" s="15" t="n">
        <v>0.8020833333333334</v>
      </c>
      <c r="N216" s="15" t="n">
        <v>0.8</v>
      </c>
      <c r="O216" s="15" t="n">
        <v>0.8013888888888889</v>
      </c>
      <c r="P216" s="15" t="n">
        <v>0.78125</v>
      </c>
      <c r="Q216" s="15" t="n">
        <v>0.8013888888888889</v>
      </c>
      <c r="R216" s="15" t="n">
        <v>0.8069444444444445</v>
      </c>
      <c r="S216" s="15" t="n">
        <v>0.8097222222222222</v>
      </c>
      <c r="T216" s="15" t="n">
        <v>0.8111111111111111</v>
      </c>
      <c r="U216" s="15" t="n">
        <v>0.8118055555555556</v>
      </c>
      <c r="V216" s="15" t="n">
        <v>0.8041666666666667</v>
      </c>
      <c r="W216" s="15" t="n">
        <v>0.8069444444444445</v>
      </c>
      <c r="X216" s="15" t="n">
        <v>0.8090277777777778</v>
      </c>
      <c r="Y216" s="15" t="n">
        <v>0.8034722222222223</v>
      </c>
      <c r="Z216" s="15" t="n">
        <v>0.8083333333333333</v>
      </c>
      <c r="AA216" s="15" t="n">
        <v>0.8083333333333333</v>
      </c>
      <c r="AB216" s="15" t="n">
        <v>0.8111111111111111</v>
      </c>
      <c r="AC216" s="15" t="n">
        <v>0.8111111111111111</v>
      </c>
      <c r="AD216" s="15" t="n">
        <v>0.8111111111111111</v>
      </c>
      <c r="AE216" s="15" t="n">
        <v>0.8118055555555556</v>
      </c>
      <c r="AF216" s="15" t="n">
        <v>0.8104166666666667</v>
      </c>
      <c r="AG216" s="15" t="n">
        <v>0.8111111111111111</v>
      </c>
      <c r="AH216" s="15" t="n">
        <v>0.8159722222222222</v>
      </c>
      <c r="AI216" s="15" t="n">
        <v>0.8194444444444444</v>
      </c>
      <c r="AJ216" s="15" t="n">
        <v>0.8152777777777778</v>
      </c>
      <c r="AK216" s="15" t="n">
        <v>0.8194444444444444</v>
      </c>
      <c r="AL216" s="15" t="n">
        <v>0.8215277777777777</v>
      </c>
      <c r="AM216" s="15" t="n">
        <v>0.8131944444444444</v>
      </c>
      <c r="AN216" s="15" t="n">
        <v>0.8145833333333333</v>
      </c>
      <c r="AO216" s="15" t="n">
        <v>0.8173611111111111</v>
      </c>
      <c r="AP216" s="15" t="n">
        <v>0.8145833333333333</v>
      </c>
      <c r="AQ216" s="15" t="n">
        <v>0.8236111111111111</v>
      </c>
      <c r="AR216" s="15" t="n">
        <v>0.8236111111111111</v>
      </c>
      <c r="AS216" s="15" t="n">
        <v>0.8236111111111111</v>
      </c>
      <c r="AT216" s="15" t="n">
        <v>0.8215277777777777</v>
      </c>
      <c r="AU216" s="15" t="n">
        <v>0.8194444444444444</v>
      </c>
      <c r="AV216" s="15" t="n">
        <v>0.8180555555555555</v>
      </c>
      <c r="AW216" s="15" t="n">
        <v>0.8201388888888889</v>
      </c>
      <c r="AX216" s="15" t="n">
        <v>0.8201388888888889</v>
      </c>
    </row>
    <row r="217">
      <c r="A217" s="14" t="n">
        <v>46236</v>
      </c>
      <c r="B217" s="15" t="n">
        <v>0.8104166666666667</v>
      </c>
      <c r="C217" s="15" t="n">
        <v>0.7993055555555556</v>
      </c>
      <c r="D217" s="15" t="n">
        <v>0.8076388888888889</v>
      </c>
      <c r="E217" s="15" t="n">
        <v>0.8041666666666667</v>
      </c>
      <c r="F217" s="15" t="n">
        <v>0.8020833333333334</v>
      </c>
      <c r="G217" s="15" t="n">
        <v>0.8069444444444445</v>
      </c>
      <c r="H217" s="15" t="n">
        <v>0.8034722222222223</v>
      </c>
      <c r="I217" s="15" t="n">
        <v>0.8020833333333334</v>
      </c>
      <c r="J217" s="15" t="n">
        <v>0.8</v>
      </c>
      <c r="K217" s="15" t="n">
        <v>0.8013888888888889</v>
      </c>
      <c r="L217" s="15" t="n">
        <v>0.8034722222222223</v>
      </c>
      <c r="M217" s="15" t="n">
        <v>0.8013888888888889</v>
      </c>
      <c r="N217" s="15" t="n">
        <v>0.7993055555555556</v>
      </c>
      <c r="O217" s="15" t="n">
        <v>0.8006944444444445</v>
      </c>
      <c r="P217" s="15" t="n">
        <v>0.7805555555555556</v>
      </c>
      <c r="Q217" s="15" t="n">
        <v>0.8006944444444445</v>
      </c>
      <c r="R217" s="15" t="n">
        <v>0.80625</v>
      </c>
      <c r="S217" s="15" t="n">
        <v>0.8090277777777778</v>
      </c>
      <c r="T217" s="15" t="n">
        <v>0.8104166666666667</v>
      </c>
      <c r="U217" s="15" t="n">
        <v>0.8111111111111111</v>
      </c>
      <c r="V217" s="15" t="n">
        <v>0.8034722222222223</v>
      </c>
      <c r="W217" s="15" t="n">
        <v>0.80625</v>
      </c>
      <c r="X217" s="15" t="n">
        <v>0.8083333333333333</v>
      </c>
      <c r="Y217" s="15" t="n">
        <v>0.8027777777777778</v>
      </c>
      <c r="Z217" s="15" t="n">
        <v>0.8076388888888889</v>
      </c>
      <c r="AA217" s="15" t="n">
        <v>0.8076388888888889</v>
      </c>
      <c r="AB217" s="15" t="n">
        <v>0.8104166666666667</v>
      </c>
      <c r="AC217" s="15" t="n">
        <v>0.8104166666666667</v>
      </c>
      <c r="AD217" s="15" t="n">
        <v>0.8104166666666667</v>
      </c>
      <c r="AE217" s="15" t="n">
        <v>0.8118055555555556</v>
      </c>
      <c r="AF217" s="15" t="n">
        <v>0.8097222222222222</v>
      </c>
      <c r="AG217" s="15" t="n">
        <v>0.8111111111111111</v>
      </c>
      <c r="AH217" s="15" t="n">
        <v>0.8152777777777778</v>
      </c>
      <c r="AI217" s="15" t="n">
        <v>0.81875</v>
      </c>
      <c r="AJ217" s="15" t="n">
        <v>0.8152777777777778</v>
      </c>
      <c r="AK217" s="15" t="n">
        <v>0.81875</v>
      </c>
      <c r="AL217" s="15" t="n">
        <v>0.8208333333333333</v>
      </c>
      <c r="AM217" s="15" t="n">
        <v>0.8125</v>
      </c>
      <c r="AN217" s="15" t="n">
        <v>0.8138888888888889</v>
      </c>
      <c r="AO217" s="15" t="n">
        <v>0.8166666666666667</v>
      </c>
      <c r="AP217" s="15" t="n">
        <v>0.8138888888888889</v>
      </c>
      <c r="AQ217" s="15" t="n">
        <v>0.8229166666666666</v>
      </c>
      <c r="AR217" s="15" t="n">
        <v>0.8229166666666666</v>
      </c>
      <c r="AS217" s="15" t="n">
        <v>0.8229166666666666</v>
      </c>
      <c r="AT217" s="15" t="n">
        <v>0.8208333333333333</v>
      </c>
      <c r="AU217" s="15" t="n">
        <v>0.81875</v>
      </c>
      <c r="AV217" s="15" t="n">
        <v>0.8173611111111111</v>
      </c>
      <c r="AW217" s="15" t="n">
        <v>0.8194444444444444</v>
      </c>
      <c r="AX217" s="15" t="n">
        <v>0.8201388888888889</v>
      </c>
    </row>
    <row r="218">
      <c r="A218" s="14" t="n">
        <v>46237</v>
      </c>
      <c r="B218" s="15" t="n">
        <v>0.8097222222222222</v>
      </c>
      <c r="C218" s="15" t="n">
        <v>0.7986111111111112</v>
      </c>
      <c r="D218" s="15" t="n">
        <v>0.8069444444444445</v>
      </c>
      <c r="E218" s="15" t="n">
        <v>0.8034722222222223</v>
      </c>
      <c r="F218" s="15" t="n">
        <v>0.8013888888888889</v>
      </c>
      <c r="G218" s="15" t="n">
        <v>0.80625</v>
      </c>
      <c r="H218" s="15" t="n">
        <v>0.8027777777777778</v>
      </c>
      <c r="I218" s="15" t="n">
        <v>0.8013888888888889</v>
      </c>
      <c r="J218" s="15" t="n">
        <v>0.7993055555555556</v>
      </c>
      <c r="K218" s="15" t="n">
        <v>0.8006944444444445</v>
      </c>
      <c r="L218" s="15" t="n">
        <v>0.8027777777777778</v>
      </c>
      <c r="M218" s="15" t="n">
        <v>0.8006944444444445</v>
      </c>
      <c r="N218" s="15" t="n">
        <v>0.7986111111111112</v>
      </c>
      <c r="O218" s="15" t="n">
        <v>0.8</v>
      </c>
      <c r="P218" s="15" t="n">
        <v>0.7798611111111111</v>
      </c>
      <c r="Q218" s="15" t="n">
        <v>0.8</v>
      </c>
      <c r="R218" s="15" t="n">
        <v>0.8055555555555556</v>
      </c>
      <c r="S218" s="15" t="n">
        <v>0.8083333333333333</v>
      </c>
      <c r="T218" s="15" t="n">
        <v>0.8097222222222222</v>
      </c>
      <c r="U218" s="15" t="n">
        <v>0.8104166666666667</v>
      </c>
      <c r="V218" s="15" t="n">
        <v>0.8027777777777778</v>
      </c>
      <c r="W218" s="15" t="n">
        <v>0.8055555555555556</v>
      </c>
      <c r="X218" s="15" t="n">
        <v>0.8076388888888889</v>
      </c>
      <c r="Y218" s="15" t="n">
        <v>0.8020833333333334</v>
      </c>
      <c r="Z218" s="15" t="n">
        <v>0.8069444444444445</v>
      </c>
      <c r="AA218" s="15" t="n">
        <v>0.8069444444444445</v>
      </c>
      <c r="AB218" s="15" t="n">
        <v>0.8097222222222222</v>
      </c>
      <c r="AC218" s="15" t="n">
        <v>0.8097222222222222</v>
      </c>
      <c r="AD218" s="15" t="n">
        <v>0.8097222222222222</v>
      </c>
      <c r="AE218" s="15" t="n">
        <v>0.8111111111111111</v>
      </c>
      <c r="AF218" s="15" t="n">
        <v>0.8090277777777778</v>
      </c>
      <c r="AG218" s="15" t="n">
        <v>0.8104166666666667</v>
      </c>
      <c r="AH218" s="15" t="n">
        <v>0.8145833333333333</v>
      </c>
      <c r="AI218" s="15" t="n">
        <v>0.8180555555555555</v>
      </c>
      <c r="AJ218" s="15" t="n">
        <v>0.8145833333333333</v>
      </c>
      <c r="AK218" s="15" t="n">
        <v>0.8180555555555555</v>
      </c>
      <c r="AL218" s="15" t="n">
        <v>0.8201388888888889</v>
      </c>
      <c r="AM218" s="15" t="n">
        <v>0.8118055555555556</v>
      </c>
      <c r="AN218" s="15" t="n">
        <v>0.8131944444444444</v>
      </c>
      <c r="AO218" s="15" t="n">
        <v>0.8159722222222222</v>
      </c>
      <c r="AP218" s="15" t="n">
        <v>0.8138888888888889</v>
      </c>
      <c r="AQ218" s="15" t="n">
        <v>0.8222222222222222</v>
      </c>
      <c r="AR218" s="15" t="n">
        <v>0.8222222222222222</v>
      </c>
      <c r="AS218" s="15" t="n">
        <v>0.8222222222222222</v>
      </c>
      <c r="AT218" s="15" t="n">
        <v>0.8201388888888889</v>
      </c>
      <c r="AU218" s="15" t="n">
        <v>0.8180555555555555</v>
      </c>
      <c r="AV218" s="15" t="n">
        <v>0.8166666666666667</v>
      </c>
      <c r="AW218" s="15" t="n">
        <v>0.81875</v>
      </c>
      <c r="AX218" s="15" t="n">
        <v>0.8194444444444444</v>
      </c>
    </row>
    <row r="219">
      <c r="A219" s="14" t="n">
        <v>46238</v>
      </c>
      <c r="B219" s="15" t="n">
        <v>0.8090277777777778</v>
      </c>
      <c r="C219" s="15" t="n">
        <v>0.7979166666666667</v>
      </c>
      <c r="D219" s="15" t="n">
        <v>0.8055555555555556</v>
      </c>
      <c r="E219" s="15" t="n">
        <v>0.8027777777777778</v>
      </c>
      <c r="F219" s="15" t="n">
        <v>0.8006944444444445</v>
      </c>
      <c r="G219" s="15" t="n">
        <v>0.8055555555555556</v>
      </c>
      <c r="H219" s="15" t="n">
        <v>0.8020833333333334</v>
      </c>
      <c r="I219" s="15" t="n">
        <v>0.8006944444444445</v>
      </c>
      <c r="J219" s="15" t="n">
        <v>0.7979166666666667</v>
      </c>
      <c r="K219" s="15" t="n">
        <v>0.8</v>
      </c>
      <c r="L219" s="15" t="n">
        <v>0.8020833333333334</v>
      </c>
      <c r="M219" s="15" t="n">
        <v>0.8</v>
      </c>
      <c r="N219" s="15" t="n">
        <v>0.7979166666666667</v>
      </c>
      <c r="O219" s="15" t="n">
        <v>0.7993055555555556</v>
      </c>
      <c r="P219" s="15" t="n">
        <v>0.7798611111111111</v>
      </c>
      <c r="Q219" s="15" t="n">
        <v>0.7993055555555556</v>
      </c>
      <c r="R219" s="15" t="n">
        <v>0.8048611111111111</v>
      </c>
      <c r="S219" s="15" t="n">
        <v>0.8076388888888889</v>
      </c>
      <c r="T219" s="15" t="n">
        <v>0.8090277777777778</v>
      </c>
      <c r="U219" s="15" t="n">
        <v>0.8097222222222222</v>
      </c>
      <c r="V219" s="15" t="n">
        <v>0.8020833333333334</v>
      </c>
      <c r="W219" s="15" t="n">
        <v>0.8048611111111111</v>
      </c>
      <c r="X219" s="15" t="n">
        <v>0.8069444444444445</v>
      </c>
      <c r="Y219" s="15" t="n">
        <v>0.8013888888888889</v>
      </c>
      <c r="Z219" s="15" t="n">
        <v>0.80625</v>
      </c>
      <c r="AA219" s="15" t="n">
        <v>0.80625</v>
      </c>
      <c r="AB219" s="15" t="n">
        <v>0.8090277777777778</v>
      </c>
      <c r="AC219" s="15" t="n">
        <v>0.8090277777777778</v>
      </c>
      <c r="AD219" s="15" t="n">
        <v>0.8090277777777778</v>
      </c>
      <c r="AE219" s="15" t="n">
        <v>0.8104166666666667</v>
      </c>
      <c r="AF219" s="15" t="n">
        <v>0.8083333333333333</v>
      </c>
      <c r="AG219" s="15" t="n">
        <v>0.8097222222222222</v>
      </c>
      <c r="AH219" s="15" t="n">
        <v>0.8138888888888889</v>
      </c>
      <c r="AI219" s="15" t="n">
        <v>0.8173611111111111</v>
      </c>
      <c r="AJ219" s="15" t="n">
        <v>0.8138888888888889</v>
      </c>
      <c r="AK219" s="15" t="n">
        <v>0.8173611111111111</v>
      </c>
      <c r="AL219" s="15" t="n">
        <v>0.8194444444444444</v>
      </c>
      <c r="AM219" s="15" t="n">
        <v>0.8111111111111111</v>
      </c>
      <c r="AN219" s="15" t="n">
        <v>0.8125</v>
      </c>
      <c r="AO219" s="15" t="n">
        <v>0.8152777777777778</v>
      </c>
      <c r="AP219" s="15" t="n">
        <v>0.8131944444444444</v>
      </c>
      <c r="AQ219" s="15" t="n">
        <v>0.8215277777777777</v>
      </c>
      <c r="AR219" s="15" t="n">
        <v>0.8215277777777777</v>
      </c>
      <c r="AS219" s="15" t="n">
        <v>0.8215277777777777</v>
      </c>
      <c r="AT219" s="15" t="n">
        <v>0.8194444444444444</v>
      </c>
      <c r="AU219" s="15" t="n">
        <v>0.8180555555555555</v>
      </c>
      <c r="AV219" s="15" t="n">
        <v>0.8159722222222222</v>
      </c>
      <c r="AW219" s="15" t="n">
        <v>0.8180555555555555</v>
      </c>
      <c r="AX219" s="15" t="n">
        <v>0.81875</v>
      </c>
    </row>
    <row r="220">
      <c r="A220" s="14" t="n">
        <v>46239</v>
      </c>
      <c r="B220" s="15" t="n">
        <v>0.8076388888888889</v>
      </c>
      <c r="C220" s="15" t="n">
        <v>0.7965277777777777</v>
      </c>
      <c r="D220" s="15" t="n">
        <v>0.8048611111111111</v>
      </c>
      <c r="E220" s="15" t="n">
        <v>0.8013888888888889</v>
      </c>
      <c r="F220" s="15" t="n">
        <v>0.8</v>
      </c>
      <c r="G220" s="15" t="n">
        <v>0.8041666666666667</v>
      </c>
      <c r="H220" s="15" t="n">
        <v>0.8013888888888889</v>
      </c>
      <c r="I220" s="15" t="n">
        <v>0.8</v>
      </c>
      <c r="J220" s="15" t="n">
        <v>0.7972222222222223</v>
      </c>
      <c r="K220" s="15" t="n">
        <v>0.7993055555555556</v>
      </c>
      <c r="L220" s="15" t="n">
        <v>0.8013888888888889</v>
      </c>
      <c r="M220" s="15" t="n">
        <v>0.7986111111111112</v>
      </c>
      <c r="N220" s="15" t="n">
        <v>0.7972222222222223</v>
      </c>
      <c r="O220" s="15" t="n">
        <v>0.7986111111111112</v>
      </c>
      <c r="P220" s="15" t="n">
        <v>0.7791666666666667</v>
      </c>
      <c r="Q220" s="15" t="n">
        <v>0.7986111111111112</v>
      </c>
      <c r="R220" s="15" t="n">
        <v>0.8041666666666667</v>
      </c>
      <c r="S220" s="15" t="n">
        <v>0.8069444444444445</v>
      </c>
      <c r="T220" s="15" t="n">
        <v>0.8083333333333333</v>
      </c>
      <c r="U220" s="15" t="n">
        <v>0.8090277777777778</v>
      </c>
      <c r="V220" s="15" t="n">
        <v>0.8013888888888889</v>
      </c>
      <c r="W220" s="15" t="n">
        <v>0.8041666666666667</v>
      </c>
      <c r="X220" s="15" t="n">
        <v>0.80625</v>
      </c>
      <c r="Y220" s="15" t="n">
        <v>0.8006944444444445</v>
      </c>
      <c r="Z220" s="15" t="n">
        <v>0.8055555555555556</v>
      </c>
      <c r="AA220" s="15" t="n">
        <v>0.8055555555555556</v>
      </c>
      <c r="AB220" s="15" t="n">
        <v>0.8083333333333333</v>
      </c>
      <c r="AC220" s="15" t="n">
        <v>0.8083333333333333</v>
      </c>
      <c r="AD220" s="15" t="n">
        <v>0.8083333333333333</v>
      </c>
      <c r="AE220" s="15" t="n">
        <v>0.8097222222222222</v>
      </c>
      <c r="AF220" s="15" t="n">
        <v>0.8076388888888889</v>
      </c>
      <c r="AG220" s="15" t="n">
        <v>0.8090277777777778</v>
      </c>
      <c r="AH220" s="15" t="n">
        <v>0.8131944444444444</v>
      </c>
      <c r="AI220" s="15" t="n">
        <v>0.8166666666666667</v>
      </c>
      <c r="AJ220" s="15" t="n">
        <v>0.8131944444444444</v>
      </c>
      <c r="AK220" s="15" t="n">
        <v>0.8166666666666667</v>
      </c>
      <c r="AL220" s="15" t="n">
        <v>0.81875</v>
      </c>
      <c r="AM220" s="15" t="n">
        <v>0.8104166666666667</v>
      </c>
      <c r="AN220" s="15" t="n">
        <v>0.8118055555555556</v>
      </c>
      <c r="AO220" s="15" t="n">
        <v>0.8145833333333333</v>
      </c>
      <c r="AP220" s="15" t="n">
        <v>0.8125</v>
      </c>
      <c r="AQ220" s="15" t="n">
        <v>0.8208333333333333</v>
      </c>
      <c r="AR220" s="15" t="n">
        <v>0.8208333333333333</v>
      </c>
      <c r="AS220" s="15" t="n">
        <v>0.8208333333333333</v>
      </c>
      <c r="AT220" s="15" t="n">
        <v>0.81875</v>
      </c>
      <c r="AU220" s="15" t="n">
        <v>0.8173611111111111</v>
      </c>
      <c r="AV220" s="15" t="n">
        <v>0.8152777777777778</v>
      </c>
      <c r="AW220" s="15" t="n">
        <v>0.8173611111111111</v>
      </c>
      <c r="AX220" s="15" t="n">
        <v>0.8180555555555555</v>
      </c>
    </row>
    <row r="221">
      <c r="A221" s="14" t="n">
        <v>46240</v>
      </c>
      <c r="B221" s="15" t="n">
        <v>0.8069444444444445</v>
      </c>
      <c r="C221" s="15" t="n">
        <v>0.7958333333333333</v>
      </c>
      <c r="D221" s="15" t="n">
        <v>0.8041666666666667</v>
      </c>
      <c r="E221" s="15" t="n">
        <v>0.8006944444444445</v>
      </c>
      <c r="F221" s="15" t="n">
        <v>0.7986111111111112</v>
      </c>
      <c r="G221" s="15" t="n">
        <v>0.8034722222222223</v>
      </c>
      <c r="H221" s="15" t="n">
        <v>0.8</v>
      </c>
      <c r="I221" s="15" t="n">
        <v>0.7993055555555556</v>
      </c>
      <c r="J221" s="15" t="n">
        <v>0.7965277777777777</v>
      </c>
      <c r="K221" s="15" t="n">
        <v>0.7986111111111112</v>
      </c>
      <c r="L221" s="15" t="n">
        <v>0.8006944444444445</v>
      </c>
      <c r="M221" s="15" t="n">
        <v>0.7979166666666667</v>
      </c>
      <c r="N221" s="15" t="n">
        <v>0.7965277777777777</v>
      </c>
      <c r="O221" s="15" t="n">
        <v>0.7979166666666667</v>
      </c>
      <c r="P221" s="15" t="n">
        <v>0.7784722222222222</v>
      </c>
      <c r="Q221" s="15" t="n">
        <v>0.7972222222222223</v>
      </c>
      <c r="R221" s="15" t="n">
        <v>0.8034722222222223</v>
      </c>
      <c r="S221" s="15" t="n">
        <v>0.80625</v>
      </c>
      <c r="T221" s="15" t="n">
        <v>0.8076388888888889</v>
      </c>
      <c r="U221" s="15" t="n">
        <v>0.8083333333333333</v>
      </c>
      <c r="V221" s="15" t="n">
        <v>0.8006944444444445</v>
      </c>
      <c r="W221" s="15" t="n">
        <v>0.8034722222222223</v>
      </c>
      <c r="X221" s="15" t="n">
        <v>0.8055555555555556</v>
      </c>
      <c r="Y221" s="15" t="n">
        <v>0.8</v>
      </c>
      <c r="Z221" s="15" t="n">
        <v>0.8048611111111111</v>
      </c>
      <c r="AA221" s="15" t="n">
        <v>0.8048611111111111</v>
      </c>
      <c r="AB221" s="15" t="n">
        <v>0.8076388888888889</v>
      </c>
      <c r="AC221" s="15" t="n">
        <v>0.8076388888888889</v>
      </c>
      <c r="AD221" s="15" t="n">
        <v>0.8076388888888889</v>
      </c>
      <c r="AE221" s="15" t="n">
        <v>0.8090277777777778</v>
      </c>
      <c r="AF221" s="15" t="n">
        <v>0.8069444444444445</v>
      </c>
      <c r="AG221" s="15" t="n">
        <v>0.8083333333333333</v>
      </c>
      <c r="AH221" s="15" t="n">
        <v>0.8125</v>
      </c>
      <c r="AI221" s="15" t="n">
        <v>0.8159722222222222</v>
      </c>
      <c r="AJ221" s="15" t="n">
        <v>0.8118055555555556</v>
      </c>
      <c r="AK221" s="15" t="n">
        <v>0.8159722222222222</v>
      </c>
      <c r="AL221" s="15" t="n">
        <v>0.8180555555555555</v>
      </c>
      <c r="AM221" s="15" t="n">
        <v>0.8097222222222222</v>
      </c>
      <c r="AN221" s="15" t="n">
        <v>0.8111111111111111</v>
      </c>
      <c r="AO221" s="15" t="n">
        <v>0.8138888888888889</v>
      </c>
      <c r="AP221" s="15" t="n">
        <v>0.8118055555555556</v>
      </c>
      <c r="AQ221" s="15" t="n">
        <v>0.8201388888888889</v>
      </c>
      <c r="AR221" s="15" t="n">
        <v>0.8201388888888889</v>
      </c>
      <c r="AS221" s="15" t="n">
        <v>0.8208333333333333</v>
      </c>
      <c r="AT221" s="15" t="n">
        <v>0.8180555555555555</v>
      </c>
      <c r="AU221" s="15" t="n">
        <v>0.8166666666666667</v>
      </c>
      <c r="AV221" s="15" t="n">
        <v>0.8152777777777778</v>
      </c>
      <c r="AW221" s="15" t="n">
        <v>0.8166666666666667</v>
      </c>
      <c r="AX221" s="15" t="n">
        <v>0.8180555555555555</v>
      </c>
    </row>
    <row r="222">
      <c r="A222" s="14" t="n">
        <v>46241</v>
      </c>
      <c r="B222" s="15" t="n">
        <v>0.80625</v>
      </c>
      <c r="C222" s="15" t="n">
        <v>0.7944444444444444</v>
      </c>
      <c r="D222" s="15" t="n">
        <v>0.8034722222222223</v>
      </c>
      <c r="E222" s="15" t="n">
        <v>0.8</v>
      </c>
      <c r="F222" s="15" t="n">
        <v>0.7979166666666667</v>
      </c>
      <c r="G222" s="15" t="n">
        <v>0.8027777777777778</v>
      </c>
      <c r="H222" s="15" t="n">
        <v>0.7993055555555556</v>
      </c>
      <c r="I222" s="15" t="n">
        <v>0.7986111111111112</v>
      </c>
      <c r="J222" s="15" t="n">
        <v>0.7958333333333333</v>
      </c>
      <c r="K222" s="15" t="n">
        <v>0.7979166666666667</v>
      </c>
      <c r="L222" s="15" t="n">
        <v>0.8</v>
      </c>
      <c r="M222" s="15" t="n">
        <v>0.7972222222222223</v>
      </c>
      <c r="N222" s="15" t="n">
        <v>0.7958333333333333</v>
      </c>
      <c r="O222" s="15" t="n">
        <v>0.7965277777777777</v>
      </c>
      <c r="P222" s="15" t="n">
        <v>0.7777777777777778</v>
      </c>
      <c r="Q222" s="15" t="n">
        <v>0.7965277777777777</v>
      </c>
      <c r="R222" s="15" t="n">
        <v>0.8027777777777778</v>
      </c>
      <c r="S222" s="15" t="n">
        <v>0.8055555555555556</v>
      </c>
      <c r="T222" s="15" t="n">
        <v>0.8069444444444445</v>
      </c>
      <c r="U222" s="15" t="n">
        <v>0.8076388888888889</v>
      </c>
      <c r="V222" s="15" t="n">
        <v>0.8</v>
      </c>
      <c r="W222" s="15" t="n">
        <v>0.8027777777777778</v>
      </c>
      <c r="X222" s="15" t="n">
        <v>0.8048611111111111</v>
      </c>
      <c r="Y222" s="15" t="n">
        <v>0.7993055555555556</v>
      </c>
      <c r="Z222" s="15" t="n">
        <v>0.8041666666666667</v>
      </c>
      <c r="AA222" s="15" t="n">
        <v>0.8041666666666667</v>
      </c>
      <c r="AB222" s="15" t="n">
        <v>0.80625</v>
      </c>
      <c r="AC222" s="15" t="n">
        <v>0.8069444444444445</v>
      </c>
      <c r="AD222" s="15" t="n">
        <v>0.8069444444444445</v>
      </c>
      <c r="AE222" s="15" t="n">
        <v>0.8076388888888889</v>
      </c>
      <c r="AF222" s="15" t="n">
        <v>0.80625</v>
      </c>
      <c r="AG222" s="15" t="n">
        <v>0.8076388888888889</v>
      </c>
      <c r="AH222" s="15" t="n">
        <v>0.8118055555555556</v>
      </c>
      <c r="AI222" s="15" t="n">
        <v>0.8152777777777778</v>
      </c>
      <c r="AJ222" s="15" t="n">
        <v>0.8111111111111111</v>
      </c>
      <c r="AK222" s="15" t="n">
        <v>0.8152777777777778</v>
      </c>
      <c r="AL222" s="15" t="n">
        <v>0.8173611111111111</v>
      </c>
      <c r="AM222" s="15" t="n">
        <v>0.8090277777777778</v>
      </c>
      <c r="AN222" s="15" t="n">
        <v>0.8104166666666667</v>
      </c>
      <c r="AO222" s="15" t="n">
        <v>0.8131944444444444</v>
      </c>
      <c r="AP222" s="15" t="n">
        <v>0.8111111111111111</v>
      </c>
      <c r="AQ222" s="15" t="n">
        <v>0.8194444444444444</v>
      </c>
      <c r="AR222" s="15" t="n">
        <v>0.8194444444444444</v>
      </c>
      <c r="AS222" s="15" t="n">
        <v>0.8201388888888889</v>
      </c>
      <c r="AT222" s="15" t="n">
        <v>0.8173611111111111</v>
      </c>
      <c r="AU222" s="15" t="n">
        <v>0.8159722222222222</v>
      </c>
      <c r="AV222" s="15" t="n">
        <v>0.8145833333333333</v>
      </c>
      <c r="AW222" s="15" t="n">
        <v>0.8159722222222222</v>
      </c>
      <c r="AX222" s="15" t="n">
        <v>0.8173611111111111</v>
      </c>
    </row>
    <row r="223">
      <c r="A223" s="14" t="n">
        <v>46242</v>
      </c>
      <c r="B223" s="15" t="n">
        <v>0.8048611111111111</v>
      </c>
      <c r="C223" s="15" t="n">
        <v>0.79375</v>
      </c>
      <c r="D223" s="15" t="n">
        <v>0.8020833333333334</v>
      </c>
      <c r="E223" s="15" t="n">
        <v>0.7993055555555556</v>
      </c>
      <c r="F223" s="15" t="n">
        <v>0.7972222222222223</v>
      </c>
      <c r="G223" s="15" t="n">
        <v>0.8020833333333334</v>
      </c>
      <c r="H223" s="15" t="n">
        <v>0.7986111111111112</v>
      </c>
      <c r="I223" s="15" t="n">
        <v>0.7972222222222223</v>
      </c>
      <c r="J223" s="15" t="n">
        <v>0.7951388888888888</v>
      </c>
      <c r="K223" s="15" t="n">
        <v>0.7972222222222223</v>
      </c>
      <c r="L223" s="15" t="n">
        <v>0.7993055555555556</v>
      </c>
      <c r="M223" s="15" t="n">
        <v>0.7965277777777777</v>
      </c>
      <c r="N223" s="15" t="n">
        <v>0.7951388888888888</v>
      </c>
      <c r="O223" s="15" t="n">
        <v>0.7958333333333333</v>
      </c>
      <c r="P223" s="15" t="n">
        <v>0.7770833333333333</v>
      </c>
      <c r="Q223" s="15" t="n">
        <v>0.7958333333333333</v>
      </c>
      <c r="R223" s="15" t="n">
        <v>0.8020833333333334</v>
      </c>
      <c r="S223" s="15" t="n">
        <v>0.8048611111111111</v>
      </c>
      <c r="T223" s="15" t="n">
        <v>0.80625</v>
      </c>
      <c r="U223" s="15" t="n">
        <v>0.80625</v>
      </c>
      <c r="V223" s="15" t="n">
        <v>0.7993055555555556</v>
      </c>
      <c r="W223" s="15" t="n">
        <v>0.8020833333333334</v>
      </c>
      <c r="X223" s="15" t="n">
        <v>0.8041666666666667</v>
      </c>
      <c r="Y223" s="15" t="n">
        <v>0.7986111111111112</v>
      </c>
      <c r="Z223" s="15" t="n">
        <v>0.8034722222222223</v>
      </c>
      <c r="AA223" s="15" t="n">
        <v>0.8034722222222223</v>
      </c>
      <c r="AB223" s="15" t="n">
        <v>0.8055555555555556</v>
      </c>
      <c r="AC223" s="15" t="n">
        <v>0.80625</v>
      </c>
      <c r="AD223" s="15" t="n">
        <v>0.80625</v>
      </c>
      <c r="AE223" s="15" t="n">
        <v>0.8069444444444445</v>
      </c>
      <c r="AF223" s="15" t="n">
        <v>0.8055555555555556</v>
      </c>
      <c r="AG223" s="15" t="n">
        <v>0.80625</v>
      </c>
      <c r="AH223" s="15" t="n">
        <v>0.8111111111111111</v>
      </c>
      <c r="AI223" s="15" t="n">
        <v>0.8145833333333333</v>
      </c>
      <c r="AJ223" s="15" t="n">
        <v>0.8104166666666667</v>
      </c>
      <c r="AK223" s="15" t="n">
        <v>0.8145833333333333</v>
      </c>
      <c r="AL223" s="15" t="n">
        <v>0.8166666666666667</v>
      </c>
      <c r="AM223" s="15" t="n">
        <v>0.8083333333333333</v>
      </c>
      <c r="AN223" s="15" t="n">
        <v>0.8097222222222222</v>
      </c>
      <c r="AO223" s="15" t="n">
        <v>0.8125</v>
      </c>
      <c r="AP223" s="15" t="n">
        <v>0.8104166666666667</v>
      </c>
      <c r="AQ223" s="15" t="n">
        <v>0.81875</v>
      </c>
      <c r="AR223" s="15" t="n">
        <v>0.81875</v>
      </c>
      <c r="AS223" s="15" t="n">
        <v>0.8194444444444444</v>
      </c>
      <c r="AT223" s="15" t="n">
        <v>0.8166666666666667</v>
      </c>
      <c r="AU223" s="15" t="n">
        <v>0.8152777777777778</v>
      </c>
      <c r="AV223" s="15" t="n">
        <v>0.8138888888888889</v>
      </c>
      <c r="AW223" s="15" t="n">
        <v>0.8152777777777778</v>
      </c>
      <c r="AX223" s="15" t="n">
        <v>0.8166666666666667</v>
      </c>
    </row>
    <row r="224">
      <c r="A224" s="14" t="n">
        <v>46243</v>
      </c>
      <c r="B224" s="15" t="n">
        <v>0.8041666666666667</v>
      </c>
      <c r="C224" s="15" t="n">
        <v>0.7930555555555555</v>
      </c>
      <c r="D224" s="15" t="n">
        <v>0.8013888888888889</v>
      </c>
      <c r="E224" s="15" t="n">
        <v>0.7979166666666667</v>
      </c>
      <c r="F224" s="15" t="n">
        <v>0.7965277777777777</v>
      </c>
      <c r="G224" s="15" t="n">
        <v>0.8006944444444445</v>
      </c>
      <c r="H224" s="15" t="n">
        <v>0.7979166666666667</v>
      </c>
      <c r="I224" s="15" t="n">
        <v>0.7965277777777777</v>
      </c>
      <c r="J224" s="15" t="n">
        <v>0.7944444444444444</v>
      </c>
      <c r="K224" s="15" t="n">
        <v>0.7965277777777777</v>
      </c>
      <c r="L224" s="15" t="n">
        <v>0.7986111111111112</v>
      </c>
      <c r="M224" s="15" t="n">
        <v>0.7958333333333333</v>
      </c>
      <c r="N224" s="15" t="n">
        <v>0.7944444444444444</v>
      </c>
      <c r="O224" s="15" t="n">
        <v>0.7951388888888888</v>
      </c>
      <c r="P224" s="15" t="n">
        <v>0.7770833333333333</v>
      </c>
      <c r="Q224" s="15" t="n">
        <v>0.7951388888888888</v>
      </c>
      <c r="R224" s="15" t="n">
        <v>0.8006944444444445</v>
      </c>
      <c r="S224" s="15" t="n">
        <v>0.8041666666666667</v>
      </c>
      <c r="T224" s="15" t="n">
        <v>0.8055555555555556</v>
      </c>
      <c r="U224" s="15" t="n">
        <v>0.8055555555555556</v>
      </c>
      <c r="V224" s="15" t="n">
        <v>0.7986111111111112</v>
      </c>
      <c r="W224" s="15" t="n">
        <v>0.8013888888888889</v>
      </c>
      <c r="X224" s="15" t="n">
        <v>0.8034722222222223</v>
      </c>
      <c r="Y224" s="15" t="n">
        <v>0.7979166666666667</v>
      </c>
      <c r="Z224" s="15" t="n">
        <v>0.8020833333333334</v>
      </c>
      <c r="AA224" s="15" t="n">
        <v>0.8027777777777778</v>
      </c>
      <c r="AB224" s="15" t="n">
        <v>0.8048611111111111</v>
      </c>
      <c r="AC224" s="15" t="n">
        <v>0.8055555555555556</v>
      </c>
      <c r="AD224" s="15" t="n">
        <v>0.8055555555555556</v>
      </c>
      <c r="AE224" s="15" t="n">
        <v>0.80625</v>
      </c>
      <c r="AF224" s="15" t="n">
        <v>0.8048611111111111</v>
      </c>
      <c r="AG224" s="15" t="n">
        <v>0.8055555555555556</v>
      </c>
      <c r="AH224" s="15" t="n">
        <v>0.8104166666666667</v>
      </c>
      <c r="AI224" s="15" t="n">
        <v>0.8138888888888889</v>
      </c>
      <c r="AJ224" s="15" t="n">
        <v>0.8097222222222222</v>
      </c>
      <c r="AK224" s="15" t="n">
        <v>0.8138888888888889</v>
      </c>
      <c r="AL224" s="15" t="n">
        <v>0.8159722222222222</v>
      </c>
      <c r="AM224" s="15" t="n">
        <v>0.8076388888888889</v>
      </c>
      <c r="AN224" s="15" t="n">
        <v>0.8090277777777778</v>
      </c>
      <c r="AO224" s="15" t="n">
        <v>0.8118055555555556</v>
      </c>
      <c r="AP224" s="15" t="n">
        <v>0.8097222222222222</v>
      </c>
      <c r="AQ224" s="15" t="n">
        <v>0.8180555555555555</v>
      </c>
      <c r="AR224" s="15" t="n">
        <v>0.8180555555555555</v>
      </c>
      <c r="AS224" s="15" t="n">
        <v>0.81875</v>
      </c>
      <c r="AT224" s="15" t="n">
        <v>0.8159722222222222</v>
      </c>
      <c r="AU224" s="15" t="n">
        <v>0.8145833333333333</v>
      </c>
      <c r="AV224" s="15" t="n">
        <v>0.8131944444444444</v>
      </c>
      <c r="AW224" s="15" t="n">
        <v>0.8145833333333333</v>
      </c>
      <c r="AX224" s="15" t="n">
        <v>0.8159722222222222</v>
      </c>
    </row>
    <row r="225">
      <c r="A225" s="14" t="n">
        <v>46244</v>
      </c>
      <c r="B225" s="15" t="n">
        <v>0.8027777777777778</v>
      </c>
      <c r="C225" s="15" t="n">
        <v>0.7916666666666666</v>
      </c>
      <c r="D225" s="15" t="n">
        <v>0.8</v>
      </c>
      <c r="E225" s="15" t="n">
        <v>0.7972222222222223</v>
      </c>
      <c r="F225" s="15" t="n">
        <v>0.7958333333333333</v>
      </c>
      <c r="G225" s="15" t="n">
        <v>0.8</v>
      </c>
      <c r="H225" s="15" t="n">
        <v>0.7972222222222223</v>
      </c>
      <c r="I225" s="15" t="n">
        <v>0.7958333333333333</v>
      </c>
      <c r="J225" s="15" t="n">
        <v>0.79375</v>
      </c>
      <c r="K225" s="15" t="n">
        <v>0.7958333333333333</v>
      </c>
      <c r="L225" s="15" t="n">
        <v>0.7972222222222223</v>
      </c>
      <c r="M225" s="15" t="n">
        <v>0.7951388888888888</v>
      </c>
      <c r="N225" s="15" t="n">
        <v>0.7930555555555555</v>
      </c>
      <c r="O225" s="15" t="n">
        <v>0.7944444444444444</v>
      </c>
      <c r="P225" s="15" t="n">
        <v>0.7763888888888889</v>
      </c>
      <c r="Q225" s="15" t="n">
        <v>0.7944444444444444</v>
      </c>
      <c r="R225" s="15" t="n">
        <v>0.8</v>
      </c>
      <c r="S225" s="15" t="n">
        <v>0.8027777777777778</v>
      </c>
      <c r="T225" s="15" t="n">
        <v>0.8041666666666667</v>
      </c>
      <c r="U225" s="15" t="n">
        <v>0.8048611111111111</v>
      </c>
      <c r="V225" s="15" t="n">
        <v>0.7979166666666667</v>
      </c>
      <c r="W225" s="15" t="n">
        <v>0.8006944444444445</v>
      </c>
      <c r="X225" s="15" t="n">
        <v>0.8020833333333334</v>
      </c>
      <c r="Y225" s="15" t="n">
        <v>0.7972222222222223</v>
      </c>
      <c r="Z225" s="15" t="n">
        <v>0.8013888888888889</v>
      </c>
      <c r="AA225" s="15" t="n">
        <v>0.8020833333333334</v>
      </c>
      <c r="AB225" s="15" t="n">
        <v>0.8041666666666667</v>
      </c>
      <c r="AC225" s="15" t="n">
        <v>0.8048611111111111</v>
      </c>
      <c r="AD225" s="15" t="n">
        <v>0.8048611111111111</v>
      </c>
      <c r="AE225" s="15" t="n">
        <v>0.8055555555555556</v>
      </c>
      <c r="AF225" s="15" t="n">
        <v>0.8041666666666667</v>
      </c>
      <c r="AG225" s="15" t="n">
        <v>0.8048611111111111</v>
      </c>
      <c r="AH225" s="15" t="n">
        <v>0.8097222222222222</v>
      </c>
      <c r="AI225" s="15" t="n">
        <v>0.8125</v>
      </c>
      <c r="AJ225" s="15" t="n">
        <v>0.8090277777777778</v>
      </c>
      <c r="AK225" s="15" t="n">
        <v>0.8125</v>
      </c>
      <c r="AL225" s="15" t="n">
        <v>0.8152777777777778</v>
      </c>
      <c r="AM225" s="15" t="n">
        <v>0.80625</v>
      </c>
      <c r="AN225" s="15" t="n">
        <v>0.8083333333333333</v>
      </c>
      <c r="AO225" s="15" t="n">
        <v>0.8111111111111111</v>
      </c>
      <c r="AP225" s="15" t="n">
        <v>0.8083333333333333</v>
      </c>
      <c r="AQ225" s="15" t="n">
        <v>0.8173611111111111</v>
      </c>
      <c r="AR225" s="15" t="n">
        <v>0.8173611111111111</v>
      </c>
      <c r="AS225" s="15" t="n">
        <v>0.8173611111111111</v>
      </c>
      <c r="AT225" s="15" t="n">
        <v>0.8152777777777778</v>
      </c>
      <c r="AU225" s="15" t="n">
        <v>0.8131944444444444</v>
      </c>
      <c r="AV225" s="15" t="n">
        <v>0.8125</v>
      </c>
      <c r="AW225" s="15" t="n">
        <v>0.8138888888888889</v>
      </c>
      <c r="AX225" s="15" t="n">
        <v>0.8152777777777778</v>
      </c>
    </row>
    <row r="226">
      <c r="A226" s="14" t="n">
        <v>46245</v>
      </c>
      <c r="B226" s="15" t="n">
        <v>0.8020833333333334</v>
      </c>
      <c r="C226" s="15" t="n">
        <v>0.7909722222222222</v>
      </c>
      <c r="D226" s="15" t="n">
        <v>0.7993055555555556</v>
      </c>
      <c r="E226" s="15" t="n">
        <v>0.7965277777777777</v>
      </c>
      <c r="F226" s="15" t="n">
        <v>0.7944444444444444</v>
      </c>
      <c r="G226" s="15" t="n">
        <v>0.7993055555555556</v>
      </c>
      <c r="H226" s="15" t="n">
        <v>0.7958333333333333</v>
      </c>
      <c r="I226" s="15" t="n">
        <v>0.7951388888888888</v>
      </c>
      <c r="J226" s="15" t="n">
        <v>0.7923611111111111</v>
      </c>
      <c r="K226" s="15" t="n">
        <v>0.7944444444444444</v>
      </c>
      <c r="L226" s="15" t="n">
        <v>0.7965277777777777</v>
      </c>
      <c r="M226" s="15" t="n">
        <v>0.7944444444444444</v>
      </c>
      <c r="N226" s="15" t="n">
        <v>0.7923611111111111</v>
      </c>
      <c r="O226" s="15" t="n">
        <v>0.79375</v>
      </c>
      <c r="P226" s="15" t="n">
        <v>0.7756944444444445</v>
      </c>
      <c r="Q226" s="15" t="n">
        <v>0.79375</v>
      </c>
      <c r="R226" s="15" t="n">
        <v>0.7993055555555556</v>
      </c>
      <c r="S226" s="15" t="n">
        <v>0.8020833333333334</v>
      </c>
      <c r="T226" s="15" t="n">
        <v>0.8034722222222223</v>
      </c>
      <c r="U226" s="15" t="n">
        <v>0.8041666666666667</v>
      </c>
      <c r="V226" s="15" t="n">
        <v>0.7972222222222223</v>
      </c>
      <c r="W226" s="15" t="n">
        <v>0.7993055555555556</v>
      </c>
      <c r="X226" s="15" t="n">
        <v>0.8013888888888889</v>
      </c>
      <c r="Y226" s="15" t="n">
        <v>0.7965277777777777</v>
      </c>
      <c r="Z226" s="15" t="n">
        <v>0.8006944444444445</v>
      </c>
      <c r="AA226" s="15" t="n">
        <v>0.8013888888888889</v>
      </c>
      <c r="AB226" s="15" t="n">
        <v>0.8034722222222223</v>
      </c>
      <c r="AC226" s="15" t="n">
        <v>0.8041666666666667</v>
      </c>
      <c r="AD226" s="15" t="n">
        <v>0.8041666666666667</v>
      </c>
      <c r="AE226" s="15" t="n">
        <v>0.8048611111111111</v>
      </c>
      <c r="AF226" s="15" t="n">
        <v>0.8027777777777778</v>
      </c>
      <c r="AG226" s="15" t="n">
        <v>0.8041666666666667</v>
      </c>
      <c r="AH226" s="15" t="n">
        <v>0.8090277777777778</v>
      </c>
      <c r="AI226" s="15" t="n">
        <v>0.8118055555555556</v>
      </c>
      <c r="AJ226" s="15" t="n">
        <v>0.8083333333333333</v>
      </c>
      <c r="AK226" s="15" t="n">
        <v>0.8118055555555556</v>
      </c>
      <c r="AL226" s="15" t="n">
        <v>0.8145833333333333</v>
      </c>
      <c r="AM226" s="15" t="n">
        <v>0.8055555555555556</v>
      </c>
      <c r="AN226" s="15" t="n">
        <v>0.8076388888888889</v>
      </c>
      <c r="AO226" s="15" t="n">
        <v>0.8104166666666667</v>
      </c>
      <c r="AP226" s="15" t="n">
        <v>0.8076388888888889</v>
      </c>
      <c r="AQ226" s="15" t="n">
        <v>0.8166666666666667</v>
      </c>
      <c r="AR226" s="15" t="n">
        <v>0.8166666666666667</v>
      </c>
      <c r="AS226" s="15" t="n">
        <v>0.8166666666666667</v>
      </c>
      <c r="AT226" s="15" t="n">
        <v>0.8145833333333333</v>
      </c>
      <c r="AU226" s="15" t="n">
        <v>0.8125</v>
      </c>
      <c r="AV226" s="15" t="n">
        <v>0.8118055555555556</v>
      </c>
      <c r="AW226" s="15" t="n">
        <v>0.8131944444444444</v>
      </c>
      <c r="AX226" s="15" t="n">
        <v>0.8152777777777778</v>
      </c>
    </row>
    <row r="227">
      <c r="A227" s="14" t="n">
        <v>46246</v>
      </c>
      <c r="B227" s="15" t="n">
        <v>0.8006944444444445</v>
      </c>
      <c r="C227" s="15" t="n">
        <v>0.7895833333333333</v>
      </c>
      <c r="D227" s="15" t="n">
        <v>0.7986111111111112</v>
      </c>
      <c r="E227" s="15" t="n">
        <v>0.7951388888888888</v>
      </c>
      <c r="F227" s="15" t="n">
        <v>0.79375</v>
      </c>
      <c r="G227" s="15" t="n">
        <v>0.7979166666666667</v>
      </c>
      <c r="H227" s="15" t="n">
        <v>0.7951388888888888</v>
      </c>
      <c r="I227" s="15" t="n">
        <v>0.79375</v>
      </c>
      <c r="J227" s="15" t="n">
        <v>0.7916666666666666</v>
      </c>
      <c r="K227" s="15" t="n">
        <v>0.79375</v>
      </c>
      <c r="L227" s="15" t="n">
        <v>0.7958333333333333</v>
      </c>
      <c r="M227" s="15" t="n">
        <v>0.79375</v>
      </c>
      <c r="N227" s="15" t="n">
        <v>0.7916666666666666</v>
      </c>
      <c r="O227" s="15" t="n">
        <v>0.7930555555555555</v>
      </c>
      <c r="P227" s="15" t="n">
        <v>0.775</v>
      </c>
      <c r="Q227" s="15" t="n">
        <v>0.7930555555555555</v>
      </c>
      <c r="R227" s="15" t="n">
        <v>0.7986111111111112</v>
      </c>
      <c r="S227" s="15" t="n">
        <v>0.8013888888888889</v>
      </c>
      <c r="T227" s="15" t="n">
        <v>0.8027777777777778</v>
      </c>
      <c r="U227" s="15" t="n">
        <v>0.8034722222222223</v>
      </c>
      <c r="V227" s="15" t="n">
        <v>0.7958333333333333</v>
      </c>
      <c r="W227" s="15" t="n">
        <v>0.7986111111111112</v>
      </c>
      <c r="X227" s="15" t="n">
        <v>0.8006944444444445</v>
      </c>
      <c r="Y227" s="15" t="n">
        <v>0.7958333333333333</v>
      </c>
      <c r="Z227" s="15" t="n">
        <v>0.8</v>
      </c>
      <c r="AA227" s="15" t="n">
        <v>0.8006944444444445</v>
      </c>
      <c r="AB227" s="15" t="n">
        <v>0.8027777777777778</v>
      </c>
      <c r="AC227" s="15" t="n">
        <v>0.8027777777777778</v>
      </c>
      <c r="AD227" s="15" t="n">
        <v>0.8034722222222223</v>
      </c>
      <c r="AE227" s="15" t="n">
        <v>0.8041666666666667</v>
      </c>
      <c r="AF227" s="15" t="n">
        <v>0.8020833333333334</v>
      </c>
      <c r="AG227" s="15" t="n">
        <v>0.8034722222222223</v>
      </c>
      <c r="AH227" s="15" t="n">
        <v>0.8076388888888889</v>
      </c>
      <c r="AI227" s="15" t="n">
        <v>0.8111111111111111</v>
      </c>
      <c r="AJ227" s="15" t="n">
        <v>0.8076388888888889</v>
      </c>
      <c r="AK227" s="15" t="n">
        <v>0.8111111111111111</v>
      </c>
      <c r="AL227" s="15" t="n">
        <v>0.8138888888888889</v>
      </c>
      <c r="AM227" s="15" t="n">
        <v>0.8048611111111111</v>
      </c>
      <c r="AN227" s="15" t="n">
        <v>0.8069444444444445</v>
      </c>
      <c r="AO227" s="15" t="n">
        <v>0.8097222222222222</v>
      </c>
      <c r="AP227" s="15" t="n">
        <v>0.8069444444444445</v>
      </c>
      <c r="AQ227" s="15" t="n">
        <v>0.8159722222222222</v>
      </c>
      <c r="AR227" s="15" t="n">
        <v>0.8159722222222222</v>
      </c>
      <c r="AS227" s="15" t="n">
        <v>0.8159722222222222</v>
      </c>
      <c r="AT227" s="15" t="n">
        <v>0.8138888888888889</v>
      </c>
      <c r="AU227" s="15" t="n">
        <v>0.8118055555555556</v>
      </c>
      <c r="AV227" s="15" t="n">
        <v>0.8111111111111111</v>
      </c>
      <c r="AW227" s="15" t="n">
        <v>0.8125</v>
      </c>
      <c r="AX227" s="15" t="n">
        <v>0.8145833333333333</v>
      </c>
    </row>
    <row r="228">
      <c r="A228" s="14" t="n">
        <v>46247</v>
      </c>
      <c r="B228" s="15" t="n">
        <v>0.8</v>
      </c>
      <c r="C228" s="15" t="n">
        <v>0.7881944444444444</v>
      </c>
      <c r="D228" s="15" t="n">
        <v>0.7972222222222223</v>
      </c>
      <c r="E228" s="15" t="n">
        <v>0.7944444444444444</v>
      </c>
      <c r="F228" s="15" t="n">
        <v>0.7930555555555555</v>
      </c>
      <c r="G228" s="15" t="n">
        <v>0.7972222222222223</v>
      </c>
      <c r="H228" s="15" t="n">
        <v>0.7944444444444444</v>
      </c>
      <c r="I228" s="15" t="n">
        <v>0.7930555555555555</v>
      </c>
      <c r="J228" s="15" t="n">
        <v>0.7909722222222222</v>
      </c>
      <c r="K228" s="15" t="n">
        <v>0.7930555555555555</v>
      </c>
      <c r="L228" s="15" t="n">
        <v>0.7951388888888888</v>
      </c>
      <c r="M228" s="15" t="n">
        <v>0.7923611111111111</v>
      </c>
      <c r="N228" s="15" t="n">
        <v>0.7909722222222222</v>
      </c>
      <c r="O228" s="15" t="n">
        <v>0.7923611111111111</v>
      </c>
      <c r="P228" s="15" t="n">
        <v>0.7743055555555556</v>
      </c>
      <c r="Q228" s="15" t="n">
        <v>0.7916666666666666</v>
      </c>
      <c r="R228" s="15" t="n">
        <v>0.7972222222222223</v>
      </c>
      <c r="S228" s="15" t="n">
        <v>0.8006944444444445</v>
      </c>
      <c r="T228" s="15" t="n">
        <v>0.8020833333333334</v>
      </c>
      <c r="U228" s="15" t="n">
        <v>0.8020833333333334</v>
      </c>
      <c r="V228" s="15" t="n">
        <v>0.7951388888888888</v>
      </c>
      <c r="W228" s="15" t="n">
        <v>0.7979166666666667</v>
      </c>
      <c r="X228" s="15" t="n">
        <v>0.8</v>
      </c>
      <c r="Y228" s="15" t="n">
        <v>0.7951388888888888</v>
      </c>
      <c r="Z228" s="15" t="n">
        <v>0.7993055555555556</v>
      </c>
      <c r="AA228" s="15" t="n">
        <v>0.8</v>
      </c>
      <c r="AB228" s="15" t="n">
        <v>0.8020833333333334</v>
      </c>
      <c r="AC228" s="15" t="n">
        <v>0.8020833333333334</v>
      </c>
      <c r="AD228" s="15" t="n">
        <v>0.8027777777777778</v>
      </c>
      <c r="AE228" s="15" t="n">
        <v>0.8034722222222223</v>
      </c>
      <c r="AF228" s="15" t="n">
        <v>0.8013888888888889</v>
      </c>
      <c r="AG228" s="15" t="n">
        <v>0.8027777777777778</v>
      </c>
      <c r="AH228" s="15" t="n">
        <v>0.8069444444444445</v>
      </c>
      <c r="AI228" s="15" t="n">
        <v>0.8104166666666667</v>
      </c>
      <c r="AJ228" s="15" t="n">
        <v>0.8069444444444445</v>
      </c>
      <c r="AK228" s="15" t="n">
        <v>0.8104166666666667</v>
      </c>
      <c r="AL228" s="15" t="n">
        <v>0.8131944444444444</v>
      </c>
      <c r="AM228" s="15" t="n">
        <v>0.8041666666666667</v>
      </c>
      <c r="AN228" s="15" t="n">
        <v>0.80625</v>
      </c>
      <c r="AO228" s="15" t="n">
        <v>0.8090277777777778</v>
      </c>
      <c r="AP228" s="15" t="n">
        <v>0.80625</v>
      </c>
      <c r="AQ228" s="15" t="n">
        <v>0.8152777777777778</v>
      </c>
      <c r="AR228" s="15" t="n">
        <v>0.8145833333333333</v>
      </c>
      <c r="AS228" s="15" t="n">
        <v>0.8152777777777778</v>
      </c>
      <c r="AT228" s="15" t="n">
        <v>0.8131944444444444</v>
      </c>
      <c r="AU228" s="15" t="n">
        <v>0.8111111111111111</v>
      </c>
      <c r="AV228" s="15" t="n">
        <v>0.8097222222222222</v>
      </c>
      <c r="AW228" s="15" t="n">
        <v>0.8118055555555556</v>
      </c>
      <c r="AX228" s="15" t="n">
        <v>0.8138888888888889</v>
      </c>
    </row>
    <row r="229">
      <c r="A229" s="14" t="n">
        <v>46248</v>
      </c>
      <c r="B229" s="15" t="n">
        <v>0.7986111111111112</v>
      </c>
      <c r="C229" s="15" t="n">
        <v>0.7875</v>
      </c>
      <c r="D229" s="15" t="n">
        <v>0.7965277777777777</v>
      </c>
      <c r="E229" s="15" t="n">
        <v>0.7930555555555555</v>
      </c>
      <c r="F229" s="15" t="n">
        <v>0.7916666666666666</v>
      </c>
      <c r="G229" s="15" t="n">
        <v>0.7965277777777777</v>
      </c>
      <c r="H229" s="15" t="n">
        <v>0.7930555555555555</v>
      </c>
      <c r="I229" s="15" t="n">
        <v>0.7923611111111111</v>
      </c>
      <c r="J229" s="15" t="n">
        <v>0.7902777777777777</v>
      </c>
      <c r="K229" s="15" t="n">
        <v>0.7923611111111111</v>
      </c>
      <c r="L229" s="15" t="n">
        <v>0.79375</v>
      </c>
      <c r="M229" s="15" t="n">
        <v>0.7916666666666666</v>
      </c>
      <c r="N229" s="15" t="n">
        <v>0.7902777777777777</v>
      </c>
      <c r="O229" s="15" t="n">
        <v>0.7909722222222222</v>
      </c>
      <c r="P229" s="15" t="n">
        <v>0.7736111111111111</v>
      </c>
      <c r="Q229" s="15" t="n">
        <v>0.7909722222222222</v>
      </c>
      <c r="R229" s="15" t="n">
        <v>0.7965277777777777</v>
      </c>
      <c r="S229" s="15" t="n">
        <v>0.8</v>
      </c>
      <c r="T229" s="15" t="n">
        <v>0.8013888888888889</v>
      </c>
      <c r="U229" s="15" t="n">
        <v>0.8013888888888889</v>
      </c>
      <c r="V229" s="15" t="n">
        <v>0.7944444444444444</v>
      </c>
      <c r="W229" s="15" t="n">
        <v>0.7972222222222223</v>
      </c>
      <c r="X229" s="15" t="n">
        <v>0.7993055555555556</v>
      </c>
      <c r="Y229" s="15" t="n">
        <v>0.79375</v>
      </c>
      <c r="Z229" s="15" t="n">
        <v>0.7986111111111112</v>
      </c>
      <c r="AA229" s="15" t="n">
        <v>0.7986111111111112</v>
      </c>
      <c r="AB229" s="15" t="n">
        <v>0.8006944444444445</v>
      </c>
      <c r="AC229" s="15" t="n">
        <v>0.8013888888888889</v>
      </c>
      <c r="AD229" s="15" t="n">
        <v>0.8013888888888889</v>
      </c>
      <c r="AE229" s="15" t="n">
        <v>0.8027777777777778</v>
      </c>
      <c r="AF229" s="15" t="n">
        <v>0.8006944444444445</v>
      </c>
      <c r="AG229" s="15" t="n">
        <v>0.8020833333333334</v>
      </c>
      <c r="AH229" s="15" t="n">
        <v>0.80625</v>
      </c>
      <c r="AI229" s="15" t="n">
        <v>0.8097222222222222</v>
      </c>
      <c r="AJ229" s="15" t="n">
        <v>0.80625</v>
      </c>
      <c r="AK229" s="15" t="n">
        <v>0.8097222222222222</v>
      </c>
      <c r="AL229" s="15" t="n">
        <v>0.8118055555555556</v>
      </c>
      <c r="AM229" s="15" t="n">
        <v>0.8034722222222223</v>
      </c>
      <c r="AN229" s="15" t="n">
        <v>0.8048611111111111</v>
      </c>
      <c r="AO229" s="15" t="n">
        <v>0.8083333333333333</v>
      </c>
      <c r="AP229" s="15" t="n">
        <v>0.8055555555555556</v>
      </c>
      <c r="AQ229" s="15" t="n">
        <v>0.8145833333333333</v>
      </c>
      <c r="AR229" s="15" t="n">
        <v>0.8138888888888889</v>
      </c>
      <c r="AS229" s="15" t="n">
        <v>0.8145833333333333</v>
      </c>
      <c r="AT229" s="15" t="n">
        <v>0.8125</v>
      </c>
      <c r="AU229" s="15" t="n">
        <v>0.8104166666666667</v>
      </c>
      <c r="AV229" s="15" t="n">
        <v>0.8090277777777778</v>
      </c>
      <c r="AW229" s="15" t="n">
        <v>0.8111111111111111</v>
      </c>
      <c r="AX229" s="15" t="n">
        <v>0.8131944444444444</v>
      </c>
    </row>
    <row r="230">
      <c r="A230" s="14" t="n">
        <v>46249</v>
      </c>
      <c r="B230" s="15" t="n">
        <v>0.7972222222222223</v>
      </c>
      <c r="C230" s="15" t="n">
        <v>0.7861111111111111</v>
      </c>
      <c r="D230" s="15" t="n">
        <v>0.7951388888888888</v>
      </c>
      <c r="E230" s="15" t="n">
        <v>0.7923611111111111</v>
      </c>
      <c r="F230" s="15" t="n">
        <v>0.7909722222222222</v>
      </c>
      <c r="G230" s="15" t="n">
        <v>0.7951388888888888</v>
      </c>
      <c r="H230" s="15" t="n">
        <v>0.7923611111111111</v>
      </c>
      <c r="I230" s="15" t="n">
        <v>0.7909722222222222</v>
      </c>
      <c r="J230" s="15" t="n">
        <v>0.7895833333333333</v>
      </c>
      <c r="K230" s="15" t="n">
        <v>0.7909722222222222</v>
      </c>
      <c r="L230" s="15" t="n">
        <v>0.7930555555555555</v>
      </c>
      <c r="M230" s="15" t="n">
        <v>0.7909722222222222</v>
      </c>
      <c r="N230" s="15" t="n">
        <v>0.7888888888888889</v>
      </c>
      <c r="O230" s="15" t="n">
        <v>0.7902777777777777</v>
      </c>
      <c r="P230" s="15" t="n">
        <v>0.7729166666666667</v>
      </c>
      <c r="Q230" s="15" t="n">
        <v>0.7902777777777777</v>
      </c>
      <c r="R230" s="15" t="n">
        <v>0.7958333333333333</v>
      </c>
      <c r="S230" s="15" t="n">
        <v>0.7986111111111112</v>
      </c>
      <c r="T230" s="15" t="n">
        <v>0.8</v>
      </c>
      <c r="U230" s="15" t="n">
        <v>0.8006944444444445</v>
      </c>
      <c r="V230" s="15" t="n">
        <v>0.79375</v>
      </c>
      <c r="W230" s="15" t="n">
        <v>0.7958333333333333</v>
      </c>
      <c r="X230" s="15" t="n">
        <v>0.7979166666666667</v>
      </c>
      <c r="Y230" s="15" t="n">
        <v>0.7930555555555555</v>
      </c>
      <c r="Z230" s="15" t="n">
        <v>0.7972222222222223</v>
      </c>
      <c r="AA230" s="15" t="n">
        <v>0.7979166666666667</v>
      </c>
      <c r="AB230" s="15" t="n">
        <v>0.8</v>
      </c>
      <c r="AC230" s="15" t="n">
        <v>0.8006944444444445</v>
      </c>
      <c r="AD230" s="15" t="n">
        <v>0.8006944444444445</v>
      </c>
      <c r="AE230" s="15" t="n">
        <v>0.8013888888888889</v>
      </c>
      <c r="AF230" s="15" t="n">
        <v>0.8</v>
      </c>
      <c r="AG230" s="15" t="n">
        <v>0.8013888888888889</v>
      </c>
      <c r="AH230" s="15" t="n">
        <v>0.8055555555555556</v>
      </c>
      <c r="AI230" s="15" t="n">
        <v>0.8083333333333333</v>
      </c>
      <c r="AJ230" s="15" t="n">
        <v>0.8048611111111111</v>
      </c>
      <c r="AK230" s="15" t="n">
        <v>0.8090277777777778</v>
      </c>
      <c r="AL230" s="15" t="n">
        <v>0.8111111111111111</v>
      </c>
      <c r="AM230" s="15" t="n">
        <v>0.8027777777777778</v>
      </c>
      <c r="AN230" s="15" t="n">
        <v>0.8041666666666667</v>
      </c>
      <c r="AO230" s="15" t="n">
        <v>0.8069444444444445</v>
      </c>
      <c r="AP230" s="15" t="n">
        <v>0.8048611111111111</v>
      </c>
      <c r="AQ230" s="15" t="n">
        <v>0.8131944444444444</v>
      </c>
      <c r="AR230" s="15" t="n">
        <v>0.8131944444444444</v>
      </c>
      <c r="AS230" s="15" t="n">
        <v>0.8138888888888889</v>
      </c>
      <c r="AT230" s="15" t="n">
        <v>0.8118055555555556</v>
      </c>
      <c r="AU230" s="15" t="n">
        <v>0.8097222222222222</v>
      </c>
      <c r="AV230" s="15" t="n">
        <v>0.8083333333333333</v>
      </c>
      <c r="AW230" s="15" t="n">
        <v>0.8104166666666667</v>
      </c>
      <c r="AX230" s="15" t="n">
        <v>0.8125</v>
      </c>
    </row>
    <row r="231">
      <c r="A231" s="14" t="n">
        <v>46250</v>
      </c>
      <c r="B231" s="15" t="n">
        <v>0.7965277777777777</v>
      </c>
      <c r="C231" s="15" t="n">
        <v>0.7854166666666667</v>
      </c>
      <c r="D231" s="15" t="n">
        <v>0.7944444444444444</v>
      </c>
      <c r="E231" s="15" t="n">
        <v>0.7916666666666666</v>
      </c>
      <c r="F231" s="15" t="n">
        <v>0.7902777777777777</v>
      </c>
      <c r="G231" s="15" t="n">
        <v>0.7944444444444444</v>
      </c>
      <c r="H231" s="15" t="n">
        <v>0.7916666666666666</v>
      </c>
      <c r="I231" s="15" t="n">
        <v>0.7902777777777777</v>
      </c>
      <c r="J231" s="15" t="n">
        <v>0.7881944444444444</v>
      </c>
      <c r="K231" s="15" t="n">
        <v>0.7902777777777777</v>
      </c>
      <c r="L231" s="15" t="n">
        <v>0.7923611111111111</v>
      </c>
      <c r="M231" s="15" t="n">
        <v>0.7902777777777777</v>
      </c>
      <c r="N231" s="15" t="n">
        <v>0.7881944444444444</v>
      </c>
      <c r="O231" s="15" t="n">
        <v>0.7895833333333333</v>
      </c>
      <c r="P231" s="15" t="n">
        <v>0.7722222222222223</v>
      </c>
      <c r="Q231" s="15" t="n">
        <v>0.7895833333333333</v>
      </c>
      <c r="R231" s="15" t="n">
        <v>0.7944444444444444</v>
      </c>
      <c r="S231" s="15" t="n">
        <v>0.7979166666666667</v>
      </c>
      <c r="T231" s="15" t="n">
        <v>0.7993055555555556</v>
      </c>
      <c r="U231" s="15" t="n">
        <v>0.8</v>
      </c>
      <c r="V231" s="15" t="n">
        <v>0.7930555555555555</v>
      </c>
      <c r="W231" s="15" t="n">
        <v>0.7951388888888888</v>
      </c>
      <c r="X231" s="15" t="n">
        <v>0.7972222222222223</v>
      </c>
      <c r="Y231" s="15" t="n">
        <v>0.7923611111111111</v>
      </c>
      <c r="Z231" s="15" t="n">
        <v>0.7965277777777777</v>
      </c>
      <c r="AA231" s="15" t="n">
        <v>0.7972222222222223</v>
      </c>
      <c r="AB231" s="15" t="n">
        <v>0.7993055555555556</v>
      </c>
      <c r="AC231" s="15" t="n">
        <v>0.8</v>
      </c>
      <c r="AD231" s="15" t="n">
        <v>0.8</v>
      </c>
      <c r="AE231" s="15" t="n">
        <v>0.8006944444444445</v>
      </c>
      <c r="AF231" s="15" t="n">
        <v>0.7993055555555556</v>
      </c>
      <c r="AG231" s="15" t="n">
        <v>0.8</v>
      </c>
      <c r="AH231" s="15" t="n">
        <v>0.8048611111111111</v>
      </c>
      <c r="AI231" s="15" t="n">
        <v>0.8076388888888889</v>
      </c>
      <c r="AJ231" s="15" t="n">
        <v>0.8041666666666667</v>
      </c>
      <c r="AK231" s="15" t="n">
        <v>0.8083333333333333</v>
      </c>
      <c r="AL231" s="15" t="n">
        <v>0.8104166666666667</v>
      </c>
      <c r="AM231" s="15" t="n">
        <v>0.8020833333333334</v>
      </c>
      <c r="AN231" s="15" t="n">
        <v>0.8034722222222223</v>
      </c>
      <c r="AO231" s="15" t="n">
        <v>0.80625</v>
      </c>
      <c r="AP231" s="15" t="n">
        <v>0.8041666666666667</v>
      </c>
      <c r="AQ231" s="15" t="n">
        <v>0.8125</v>
      </c>
      <c r="AR231" s="15" t="n">
        <v>0.8125</v>
      </c>
      <c r="AS231" s="15" t="n">
        <v>0.8131944444444444</v>
      </c>
      <c r="AT231" s="15" t="n">
        <v>0.8111111111111111</v>
      </c>
      <c r="AU231" s="15" t="n">
        <v>0.8090277777777778</v>
      </c>
      <c r="AV231" s="15" t="n">
        <v>0.8076388888888889</v>
      </c>
      <c r="AW231" s="15" t="n">
        <v>0.8097222222222222</v>
      </c>
      <c r="AX231" s="15" t="n">
        <v>0.8118055555555556</v>
      </c>
    </row>
    <row r="232">
      <c r="A232" s="14" t="n">
        <v>46251</v>
      </c>
      <c r="B232" s="15" t="n">
        <v>0.7951388888888888</v>
      </c>
      <c r="C232" s="15" t="n">
        <v>0.7840277777777778</v>
      </c>
      <c r="D232" s="15" t="n">
        <v>0.7930555555555555</v>
      </c>
      <c r="E232" s="15" t="n">
        <v>0.7902777777777777</v>
      </c>
      <c r="F232" s="15" t="n">
        <v>0.7888888888888889</v>
      </c>
      <c r="G232" s="15" t="n">
        <v>0.7930555555555555</v>
      </c>
      <c r="H232" s="15" t="n">
        <v>0.7902777777777777</v>
      </c>
      <c r="I232" s="15" t="n">
        <v>0.7895833333333333</v>
      </c>
      <c r="J232" s="15" t="n">
        <v>0.7875</v>
      </c>
      <c r="K232" s="15" t="n">
        <v>0.7895833333333333</v>
      </c>
      <c r="L232" s="15" t="n">
        <v>0.7916666666666666</v>
      </c>
      <c r="M232" s="15" t="n">
        <v>0.7888888888888889</v>
      </c>
      <c r="N232" s="15" t="n">
        <v>0.7875</v>
      </c>
      <c r="O232" s="15" t="n">
        <v>0.7888888888888889</v>
      </c>
      <c r="P232" s="15" t="n">
        <v>0.7715277777777778</v>
      </c>
      <c r="Q232" s="15" t="n">
        <v>0.7888888888888889</v>
      </c>
      <c r="R232" s="15" t="n">
        <v>0.79375</v>
      </c>
      <c r="S232" s="15" t="n">
        <v>0.7972222222222223</v>
      </c>
      <c r="T232" s="15" t="n">
        <v>0.7986111111111112</v>
      </c>
      <c r="U232" s="15" t="n">
        <v>0.7986111111111112</v>
      </c>
      <c r="V232" s="15" t="n">
        <v>0.7916666666666666</v>
      </c>
      <c r="W232" s="15" t="n">
        <v>0.7944444444444444</v>
      </c>
      <c r="X232" s="15" t="n">
        <v>0.7965277777777777</v>
      </c>
      <c r="Y232" s="15" t="n">
        <v>0.7916666666666666</v>
      </c>
      <c r="Z232" s="15" t="n">
        <v>0.7958333333333333</v>
      </c>
      <c r="AA232" s="15" t="n">
        <v>0.7965277777777777</v>
      </c>
      <c r="AB232" s="15" t="n">
        <v>0.7986111111111112</v>
      </c>
      <c r="AC232" s="15" t="n">
        <v>0.7986111111111112</v>
      </c>
      <c r="AD232" s="15" t="n">
        <v>0.7993055555555556</v>
      </c>
      <c r="AE232" s="15" t="n">
        <v>0.8</v>
      </c>
      <c r="AF232" s="15" t="n">
        <v>0.7979166666666667</v>
      </c>
      <c r="AG232" s="15" t="n">
        <v>0.7993055555555556</v>
      </c>
      <c r="AH232" s="15" t="n">
        <v>0.8034722222222223</v>
      </c>
      <c r="AI232" s="15" t="n">
        <v>0.8069444444444445</v>
      </c>
      <c r="AJ232" s="15" t="n">
        <v>0.8034722222222223</v>
      </c>
      <c r="AK232" s="15" t="n">
        <v>0.8069444444444445</v>
      </c>
      <c r="AL232" s="15" t="n">
        <v>0.8097222222222222</v>
      </c>
      <c r="AM232" s="15" t="n">
        <v>0.8006944444444445</v>
      </c>
      <c r="AN232" s="15" t="n">
        <v>0.8027777777777778</v>
      </c>
      <c r="AO232" s="15" t="n">
        <v>0.8055555555555556</v>
      </c>
      <c r="AP232" s="15" t="n">
        <v>0.8027777777777778</v>
      </c>
      <c r="AQ232" s="15" t="n">
        <v>0.8118055555555556</v>
      </c>
      <c r="AR232" s="15" t="n">
        <v>0.8118055555555556</v>
      </c>
      <c r="AS232" s="15" t="n">
        <v>0.8125</v>
      </c>
      <c r="AT232" s="15" t="n">
        <v>0.8097222222222222</v>
      </c>
      <c r="AU232" s="15" t="n">
        <v>0.8083333333333333</v>
      </c>
      <c r="AV232" s="15" t="n">
        <v>0.8069444444444445</v>
      </c>
      <c r="AW232" s="15" t="n">
        <v>0.8090277777777778</v>
      </c>
      <c r="AX232" s="15" t="n">
        <v>0.8111111111111111</v>
      </c>
    </row>
    <row r="233">
      <c r="A233" s="14" t="n">
        <v>46252</v>
      </c>
      <c r="B233" s="15" t="n">
        <v>0.7944444444444444</v>
      </c>
      <c r="C233" s="15" t="n">
        <v>0.7826388888888889</v>
      </c>
      <c r="D233" s="15" t="n">
        <v>0.7923611111111111</v>
      </c>
      <c r="E233" s="15" t="n">
        <v>0.7895833333333333</v>
      </c>
      <c r="F233" s="15" t="n">
        <v>0.7881944444444444</v>
      </c>
      <c r="G233" s="15" t="n">
        <v>0.7923611111111111</v>
      </c>
      <c r="H233" s="15" t="n">
        <v>0.7895833333333333</v>
      </c>
      <c r="I233" s="15" t="n">
        <v>0.7881944444444444</v>
      </c>
      <c r="J233" s="15" t="n">
        <v>0.7868055555555555</v>
      </c>
      <c r="K233" s="15" t="n">
        <v>0.7881944444444444</v>
      </c>
      <c r="L233" s="15" t="n">
        <v>0.7902777777777777</v>
      </c>
      <c r="M233" s="15" t="n">
        <v>0.7881944444444444</v>
      </c>
      <c r="N233" s="15" t="n">
        <v>0.7868055555555555</v>
      </c>
      <c r="O233" s="15" t="n">
        <v>0.7875</v>
      </c>
      <c r="P233" s="15" t="n">
        <v>0.7708333333333334</v>
      </c>
      <c r="Q233" s="15" t="n">
        <v>0.7875</v>
      </c>
      <c r="R233" s="15" t="n">
        <v>0.7923611111111111</v>
      </c>
      <c r="S233" s="15" t="n">
        <v>0.7958333333333333</v>
      </c>
      <c r="T233" s="15" t="n">
        <v>0.7972222222222223</v>
      </c>
      <c r="U233" s="15" t="n">
        <v>0.7979166666666667</v>
      </c>
      <c r="V233" s="15" t="n">
        <v>0.7909722222222222</v>
      </c>
      <c r="W233" s="15" t="n">
        <v>0.7930555555555555</v>
      </c>
      <c r="X233" s="15" t="n">
        <v>0.7958333333333333</v>
      </c>
      <c r="Y233" s="15" t="n">
        <v>0.7902777777777777</v>
      </c>
      <c r="Z233" s="15" t="n">
        <v>0.7951388888888888</v>
      </c>
      <c r="AA233" s="15" t="n">
        <v>0.7951388888888888</v>
      </c>
      <c r="AB233" s="15" t="n">
        <v>0.7979166666666667</v>
      </c>
      <c r="AC233" s="15" t="n">
        <v>0.7979166666666667</v>
      </c>
      <c r="AD233" s="15" t="n">
        <v>0.7986111111111112</v>
      </c>
      <c r="AE233" s="15" t="n">
        <v>0.7993055555555556</v>
      </c>
      <c r="AF233" s="15" t="n">
        <v>0.7972222222222223</v>
      </c>
      <c r="AG233" s="15" t="n">
        <v>0.7986111111111112</v>
      </c>
      <c r="AH233" s="15" t="n">
        <v>0.8027777777777778</v>
      </c>
      <c r="AI233" s="15" t="n">
        <v>0.80625</v>
      </c>
      <c r="AJ233" s="15" t="n">
        <v>0.8027777777777778</v>
      </c>
      <c r="AK233" s="15" t="n">
        <v>0.80625</v>
      </c>
      <c r="AL233" s="15" t="n">
        <v>0.8090277777777778</v>
      </c>
      <c r="AM233" s="15" t="n">
        <v>0.8</v>
      </c>
      <c r="AN233" s="15" t="n">
        <v>0.8020833333333334</v>
      </c>
      <c r="AO233" s="15" t="n">
        <v>0.8048611111111111</v>
      </c>
      <c r="AP233" s="15" t="n">
        <v>0.8020833333333334</v>
      </c>
      <c r="AQ233" s="15" t="n">
        <v>0.8111111111111111</v>
      </c>
      <c r="AR233" s="15" t="n">
        <v>0.8111111111111111</v>
      </c>
      <c r="AS233" s="15" t="n">
        <v>0.8118055555555556</v>
      </c>
      <c r="AT233" s="15" t="n">
        <v>0.8090277777777778</v>
      </c>
      <c r="AU233" s="15" t="n">
        <v>0.8069444444444445</v>
      </c>
      <c r="AV233" s="15" t="n">
        <v>0.80625</v>
      </c>
      <c r="AW233" s="15" t="n">
        <v>0.8083333333333333</v>
      </c>
      <c r="AX233" s="15" t="n">
        <v>0.8104166666666667</v>
      </c>
    </row>
    <row r="234">
      <c r="A234" s="14" t="n">
        <v>46253</v>
      </c>
      <c r="B234" s="15" t="n">
        <v>0.7930555555555555</v>
      </c>
      <c r="C234" s="15" t="n">
        <v>0.7819444444444444</v>
      </c>
      <c r="D234" s="15" t="n">
        <v>0.7909722222222222</v>
      </c>
      <c r="E234" s="15" t="n">
        <v>0.7881944444444444</v>
      </c>
      <c r="F234" s="15" t="n">
        <v>0.7868055555555555</v>
      </c>
      <c r="G234" s="15" t="n">
        <v>0.7909722222222222</v>
      </c>
      <c r="H234" s="15" t="n">
        <v>0.7881944444444444</v>
      </c>
      <c r="I234" s="15" t="n">
        <v>0.7875</v>
      </c>
      <c r="J234" s="15" t="n">
        <v>0.7854166666666667</v>
      </c>
      <c r="K234" s="15" t="n">
        <v>0.7875</v>
      </c>
      <c r="L234" s="15" t="n">
        <v>0.7895833333333333</v>
      </c>
      <c r="M234" s="15" t="n">
        <v>0.7875</v>
      </c>
      <c r="N234" s="15" t="n">
        <v>0.7854166666666667</v>
      </c>
      <c r="O234" s="15" t="n">
        <v>0.7868055555555555</v>
      </c>
      <c r="P234" s="15" t="n">
        <v>0.7701388888888889</v>
      </c>
      <c r="Q234" s="15" t="n">
        <v>0.7868055555555555</v>
      </c>
      <c r="R234" s="15" t="n">
        <v>0.7916666666666666</v>
      </c>
      <c r="S234" s="15" t="n">
        <v>0.7951388888888888</v>
      </c>
      <c r="T234" s="15" t="n">
        <v>0.7965277777777777</v>
      </c>
      <c r="U234" s="15" t="n">
        <v>0.7972222222222223</v>
      </c>
      <c r="V234" s="15" t="n">
        <v>0.7902777777777777</v>
      </c>
      <c r="W234" s="15" t="n">
        <v>0.7923611111111111</v>
      </c>
      <c r="X234" s="15" t="n">
        <v>0.7944444444444444</v>
      </c>
      <c r="Y234" s="15" t="n">
        <v>0.7895833333333333</v>
      </c>
      <c r="Z234" s="15" t="n">
        <v>0.79375</v>
      </c>
      <c r="AA234" s="15" t="n">
        <v>0.7944444444444444</v>
      </c>
      <c r="AB234" s="15" t="n">
        <v>0.7965277777777777</v>
      </c>
      <c r="AC234" s="15" t="n">
        <v>0.7972222222222223</v>
      </c>
      <c r="AD234" s="15" t="n">
        <v>0.7972222222222223</v>
      </c>
      <c r="AE234" s="15" t="n">
        <v>0.7979166666666667</v>
      </c>
      <c r="AF234" s="15" t="n">
        <v>0.7965277777777777</v>
      </c>
      <c r="AG234" s="15" t="n">
        <v>0.7979166666666667</v>
      </c>
      <c r="AH234" s="15" t="n">
        <v>0.8020833333333334</v>
      </c>
      <c r="AI234" s="15" t="n">
        <v>0.8048611111111111</v>
      </c>
      <c r="AJ234" s="15" t="n">
        <v>0.8013888888888889</v>
      </c>
      <c r="AK234" s="15" t="n">
        <v>0.8055555555555556</v>
      </c>
      <c r="AL234" s="15" t="n">
        <v>0.8076388888888889</v>
      </c>
      <c r="AM234" s="15" t="n">
        <v>0.7993055555555556</v>
      </c>
      <c r="AN234" s="15" t="n">
        <v>0.8006944444444445</v>
      </c>
      <c r="AO234" s="15" t="n">
        <v>0.8041666666666667</v>
      </c>
      <c r="AP234" s="15" t="n">
        <v>0.8013888888888889</v>
      </c>
      <c r="AQ234" s="15" t="n">
        <v>0.8104166666666667</v>
      </c>
      <c r="AR234" s="15" t="n">
        <v>0.8097222222222222</v>
      </c>
      <c r="AS234" s="15" t="n">
        <v>0.8104166666666667</v>
      </c>
      <c r="AT234" s="15" t="n">
        <v>0.8083333333333333</v>
      </c>
      <c r="AU234" s="15" t="n">
        <v>0.80625</v>
      </c>
      <c r="AV234" s="15" t="n">
        <v>0.8055555555555556</v>
      </c>
      <c r="AW234" s="15" t="n">
        <v>0.8076388888888889</v>
      </c>
      <c r="AX234" s="15" t="n">
        <v>0.8097222222222222</v>
      </c>
    </row>
    <row r="235">
      <c r="A235" s="14" t="n">
        <v>46254</v>
      </c>
      <c r="B235" s="15" t="n">
        <v>0.7916666666666666</v>
      </c>
      <c r="C235" s="15" t="n">
        <v>0.7805555555555556</v>
      </c>
      <c r="D235" s="15" t="n">
        <v>0.7902777777777777</v>
      </c>
      <c r="E235" s="15" t="n">
        <v>0.7875</v>
      </c>
      <c r="F235" s="15" t="n">
        <v>0.7861111111111111</v>
      </c>
      <c r="G235" s="15" t="n">
        <v>0.7902777777777777</v>
      </c>
      <c r="H235" s="15" t="n">
        <v>0.7875</v>
      </c>
      <c r="I235" s="15" t="n">
        <v>0.7868055555555555</v>
      </c>
      <c r="J235" s="15" t="n">
        <v>0.7847222222222222</v>
      </c>
      <c r="K235" s="15" t="n">
        <v>0.7868055555555555</v>
      </c>
      <c r="L235" s="15" t="n">
        <v>0.7888888888888889</v>
      </c>
      <c r="M235" s="15" t="n">
        <v>0.7861111111111111</v>
      </c>
      <c r="N235" s="15" t="n">
        <v>0.7847222222222222</v>
      </c>
      <c r="O235" s="15" t="n">
        <v>0.7861111111111111</v>
      </c>
      <c r="P235" s="15" t="n">
        <v>0.7694444444444445</v>
      </c>
      <c r="Q235" s="15" t="n">
        <v>0.7861111111111111</v>
      </c>
      <c r="R235" s="15" t="n">
        <v>0.7909722222222222</v>
      </c>
      <c r="S235" s="15" t="n">
        <v>0.7944444444444444</v>
      </c>
      <c r="T235" s="15" t="n">
        <v>0.7958333333333333</v>
      </c>
      <c r="U235" s="15" t="n">
        <v>0.7958333333333333</v>
      </c>
      <c r="V235" s="15" t="n">
        <v>0.7888888888888889</v>
      </c>
      <c r="W235" s="15" t="n">
        <v>0.7916666666666666</v>
      </c>
      <c r="X235" s="15" t="n">
        <v>0.79375</v>
      </c>
      <c r="Y235" s="15" t="n">
        <v>0.7888888888888889</v>
      </c>
      <c r="Z235" s="15" t="n">
        <v>0.7930555555555555</v>
      </c>
      <c r="AA235" s="15" t="n">
        <v>0.79375</v>
      </c>
      <c r="AB235" s="15" t="n">
        <v>0.7958333333333333</v>
      </c>
      <c r="AC235" s="15" t="n">
        <v>0.7958333333333333</v>
      </c>
      <c r="AD235" s="15" t="n">
        <v>0.7965277777777777</v>
      </c>
      <c r="AE235" s="15" t="n">
        <v>0.7972222222222223</v>
      </c>
      <c r="AF235" s="15" t="n">
        <v>0.7958333333333333</v>
      </c>
      <c r="AG235" s="15" t="n">
        <v>0.7965277777777777</v>
      </c>
      <c r="AH235" s="15" t="n">
        <v>0.8006944444444445</v>
      </c>
      <c r="AI235" s="15" t="n">
        <v>0.8041666666666667</v>
      </c>
      <c r="AJ235" s="15" t="n">
        <v>0.8006944444444445</v>
      </c>
      <c r="AK235" s="15" t="n">
        <v>0.8048611111111111</v>
      </c>
      <c r="AL235" s="15" t="n">
        <v>0.8069444444444445</v>
      </c>
      <c r="AM235" s="15" t="n">
        <v>0.7986111111111112</v>
      </c>
      <c r="AN235" s="15" t="n">
        <v>0.8</v>
      </c>
      <c r="AO235" s="15" t="n">
        <v>0.8027777777777778</v>
      </c>
      <c r="AP235" s="15" t="n">
        <v>0.8006944444444445</v>
      </c>
      <c r="AQ235" s="15" t="n">
        <v>0.8090277777777778</v>
      </c>
      <c r="AR235" s="15" t="n">
        <v>0.8090277777777778</v>
      </c>
      <c r="AS235" s="15" t="n">
        <v>0.8097222222222222</v>
      </c>
      <c r="AT235" s="15" t="n">
        <v>0.8076388888888889</v>
      </c>
      <c r="AU235" s="15" t="n">
        <v>0.8055555555555556</v>
      </c>
      <c r="AV235" s="15" t="n">
        <v>0.8048611111111111</v>
      </c>
      <c r="AW235" s="15" t="n">
        <v>0.8069444444444445</v>
      </c>
      <c r="AX235" s="15" t="n">
        <v>0.8090277777777778</v>
      </c>
    </row>
    <row r="236">
      <c r="A236" s="14" t="n">
        <v>46255</v>
      </c>
      <c r="B236" s="15" t="n">
        <v>0.7909722222222222</v>
      </c>
      <c r="C236" s="15" t="n">
        <v>0.7791666666666667</v>
      </c>
      <c r="D236" s="15" t="n">
        <v>0.7888888888888889</v>
      </c>
      <c r="E236" s="15" t="n">
        <v>0.7861111111111111</v>
      </c>
      <c r="F236" s="15" t="n">
        <v>0.7854166666666667</v>
      </c>
      <c r="G236" s="15" t="n">
        <v>0.7888888888888889</v>
      </c>
      <c r="H236" s="15" t="n">
        <v>0.7868055555555555</v>
      </c>
      <c r="I236" s="15" t="n">
        <v>0.7854166666666667</v>
      </c>
      <c r="J236" s="15" t="n">
        <v>0.7840277777777778</v>
      </c>
      <c r="K236" s="15" t="n">
        <v>0.7854166666666667</v>
      </c>
      <c r="L236" s="15" t="n">
        <v>0.7875</v>
      </c>
      <c r="M236" s="15" t="n">
        <v>0.7854166666666667</v>
      </c>
      <c r="N236" s="15" t="n">
        <v>0.7840277777777778</v>
      </c>
      <c r="O236" s="15" t="n">
        <v>0.7847222222222222</v>
      </c>
      <c r="P236" s="15" t="n">
        <v>0.76875</v>
      </c>
      <c r="Q236" s="15" t="n">
        <v>0.7847222222222222</v>
      </c>
      <c r="R236" s="15" t="n">
        <v>0.7895833333333333</v>
      </c>
      <c r="S236" s="15" t="n">
        <v>0.7930555555555555</v>
      </c>
      <c r="T236" s="15" t="n">
        <v>0.7944444444444444</v>
      </c>
      <c r="U236" s="15" t="n">
        <v>0.7951388888888888</v>
      </c>
      <c r="V236" s="15" t="n">
        <v>0.7881944444444444</v>
      </c>
      <c r="W236" s="15" t="n">
        <v>0.7902777777777777</v>
      </c>
      <c r="X236" s="15" t="n">
        <v>0.7930555555555555</v>
      </c>
      <c r="Y236" s="15" t="n">
        <v>0.7881944444444444</v>
      </c>
      <c r="Z236" s="15" t="n">
        <v>0.7923611111111111</v>
      </c>
      <c r="AA236" s="15" t="n">
        <v>0.7930555555555555</v>
      </c>
      <c r="AB236" s="15" t="n">
        <v>0.7951388888888888</v>
      </c>
      <c r="AC236" s="15" t="n">
        <v>0.7951388888888888</v>
      </c>
      <c r="AD236" s="15" t="n">
        <v>0.7958333333333333</v>
      </c>
      <c r="AE236" s="15" t="n">
        <v>0.7965277777777777</v>
      </c>
      <c r="AF236" s="15" t="n">
        <v>0.7944444444444444</v>
      </c>
      <c r="AG236" s="15" t="n">
        <v>0.7958333333333333</v>
      </c>
      <c r="AH236" s="15" t="n">
        <v>0.8</v>
      </c>
      <c r="AI236" s="15" t="n">
        <v>0.8034722222222223</v>
      </c>
      <c r="AJ236" s="15" t="n">
        <v>0.8</v>
      </c>
      <c r="AK236" s="15" t="n">
        <v>0.8034722222222223</v>
      </c>
      <c r="AL236" s="15" t="n">
        <v>0.80625</v>
      </c>
      <c r="AM236" s="15" t="n">
        <v>0.7972222222222223</v>
      </c>
      <c r="AN236" s="15" t="n">
        <v>0.7993055555555556</v>
      </c>
      <c r="AO236" s="15" t="n">
        <v>0.8020833333333334</v>
      </c>
      <c r="AP236" s="15" t="n">
        <v>0.8</v>
      </c>
      <c r="AQ236" s="15" t="n">
        <v>0.8083333333333333</v>
      </c>
      <c r="AR236" s="15" t="n">
        <v>0.8083333333333333</v>
      </c>
      <c r="AS236" s="15" t="n">
        <v>0.8090277777777778</v>
      </c>
      <c r="AT236" s="15" t="n">
        <v>0.8069444444444445</v>
      </c>
      <c r="AU236" s="15" t="n">
        <v>0.8048611111111111</v>
      </c>
      <c r="AV236" s="15" t="n">
        <v>0.8034722222222223</v>
      </c>
      <c r="AW236" s="15" t="n">
        <v>0.8055555555555556</v>
      </c>
      <c r="AX236" s="15" t="n">
        <v>0.8083333333333333</v>
      </c>
    </row>
    <row r="237">
      <c r="A237" s="14" t="n">
        <v>46256</v>
      </c>
      <c r="B237" s="15" t="n">
        <v>0.7895833333333333</v>
      </c>
      <c r="C237" s="15" t="n">
        <v>0.7784722222222222</v>
      </c>
      <c r="D237" s="15" t="n">
        <v>0.7881944444444444</v>
      </c>
      <c r="E237" s="15" t="n">
        <v>0.7854166666666667</v>
      </c>
      <c r="F237" s="15" t="n">
        <v>0.7840277777777778</v>
      </c>
      <c r="G237" s="15" t="n">
        <v>0.7881944444444444</v>
      </c>
      <c r="H237" s="15" t="n">
        <v>0.7854166666666667</v>
      </c>
      <c r="I237" s="15" t="n">
        <v>0.7847222222222222</v>
      </c>
      <c r="J237" s="15" t="n">
        <v>0.7826388888888889</v>
      </c>
      <c r="K237" s="15" t="n">
        <v>0.7847222222222222</v>
      </c>
      <c r="L237" s="15" t="n">
        <v>0.7868055555555555</v>
      </c>
      <c r="M237" s="15" t="n">
        <v>0.7847222222222222</v>
      </c>
      <c r="N237" s="15" t="n">
        <v>0.7826388888888889</v>
      </c>
      <c r="O237" s="15" t="n">
        <v>0.7840277777777778</v>
      </c>
      <c r="P237" s="15" t="n">
        <v>0.7680555555555556</v>
      </c>
      <c r="Q237" s="15" t="n">
        <v>0.7840277777777778</v>
      </c>
      <c r="R237" s="15" t="n">
        <v>0.7888888888888889</v>
      </c>
      <c r="S237" s="15" t="n">
        <v>0.7923611111111111</v>
      </c>
      <c r="T237" s="15" t="n">
        <v>0.79375</v>
      </c>
      <c r="U237" s="15" t="n">
        <v>0.7944444444444444</v>
      </c>
      <c r="V237" s="15" t="n">
        <v>0.7875</v>
      </c>
      <c r="W237" s="15" t="n">
        <v>0.7895833333333333</v>
      </c>
      <c r="X237" s="15" t="n">
        <v>0.7916666666666666</v>
      </c>
      <c r="Y237" s="15" t="n">
        <v>0.7868055555555555</v>
      </c>
      <c r="Z237" s="15" t="n">
        <v>0.7909722222222222</v>
      </c>
      <c r="AA237" s="15" t="n">
        <v>0.7916666666666666</v>
      </c>
      <c r="AB237" s="15" t="n">
        <v>0.79375</v>
      </c>
      <c r="AC237" s="15" t="n">
        <v>0.7944444444444444</v>
      </c>
      <c r="AD237" s="15" t="n">
        <v>0.7944444444444444</v>
      </c>
      <c r="AE237" s="15" t="n">
        <v>0.7958333333333333</v>
      </c>
      <c r="AF237" s="15" t="n">
        <v>0.79375</v>
      </c>
      <c r="AG237" s="15" t="n">
        <v>0.7951388888888888</v>
      </c>
      <c r="AH237" s="15" t="n">
        <v>0.7993055555555556</v>
      </c>
      <c r="AI237" s="15" t="n">
        <v>0.8020833333333334</v>
      </c>
      <c r="AJ237" s="15" t="n">
        <v>0.7993055555555556</v>
      </c>
      <c r="AK237" s="15" t="n">
        <v>0.8027777777777778</v>
      </c>
      <c r="AL237" s="15" t="n">
        <v>0.8055555555555556</v>
      </c>
      <c r="AM237" s="15" t="n">
        <v>0.7965277777777777</v>
      </c>
      <c r="AN237" s="15" t="n">
        <v>0.7986111111111112</v>
      </c>
      <c r="AO237" s="15" t="n">
        <v>0.8013888888888889</v>
      </c>
      <c r="AP237" s="15" t="n">
        <v>0.7986111111111112</v>
      </c>
      <c r="AQ237" s="15" t="n">
        <v>0.8076388888888889</v>
      </c>
      <c r="AR237" s="15" t="n">
        <v>0.8076388888888889</v>
      </c>
      <c r="AS237" s="15" t="n">
        <v>0.8083333333333333</v>
      </c>
      <c r="AT237" s="15" t="n">
        <v>0.8055555555555556</v>
      </c>
      <c r="AU237" s="15" t="n">
        <v>0.8041666666666667</v>
      </c>
      <c r="AV237" s="15" t="n">
        <v>0.8027777777777778</v>
      </c>
      <c r="AW237" s="15" t="n">
        <v>0.8048611111111111</v>
      </c>
      <c r="AX237" s="15" t="n">
        <v>0.8076388888888889</v>
      </c>
    </row>
    <row r="238">
      <c r="A238" s="14" t="n">
        <v>46257</v>
      </c>
      <c r="B238" s="15" t="n">
        <v>0.7881944444444444</v>
      </c>
      <c r="C238" s="15" t="n">
        <v>0.7770833333333333</v>
      </c>
      <c r="D238" s="15" t="n">
        <v>0.7868055555555555</v>
      </c>
      <c r="E238" s="15" t="n">
        <v>0.7840277777777778</v>
      </c>
      <c r="F238" s="15" t="n">
        <v>0.7833333333333333</v>
      </c>
      <c r="G238" s="15" t="n">
        <v>0.7868055555555555</v>
      </c>
      <c r="H238" s="15" t="n">
        <v>0.7847222222222222</v>
      </c>
      <c r="I238" s="15" t="n">
        <v>0.7833333333333333</v>
      </c>
      <c r="J238" s="15" t="n">
        <v>0.7819444444444444</v>
      </c>
      <c r="K238" s="15" t="n">
        <v>0.7840277777777778</v>
      </c>
      <c r="L238" s="15" t="n">
        <v>0.7861111111111111</v>
      </c>
      <c r="M238" s="15" t="n">
        <v>0.7833333333333333</v>
      </c>
      <c r="N238" s="15" t="n">
        <v>0.7819444444444444</v>
      </c>
      <c r="O238" s="15" t="n">
        <v>0.7833333333333333</v>
      </c>
      <c r="P238" s="15" t="n">
        <v>0.7673611111111112</v>
      </c>
      <c r="Q238" s="15" t="n">
        <v>0.7833333333333333</v>
      </c>
      <c r="R238" s="15" t="n">
        <v>0.7875</v>
      </c>
      <c r="S238" s="15" t="n">
        <v>0.7909722222222222</v>
      </c>
      <c r="T238" s="15" t="n">
        <v>0.7930555555555555</v>
      </c>
      <c r="U238" s="15" t="n">
        <v>0.7930555555555555</v>
      </c>
      <c r="V238" s="15" t="n">
        <v>0.7861111111111111</v>
      </c>
      <c r="W238" s="15" t="n">
        <v>0.7888888888888889</v>
      </c>
      <c r="X238" s="15" t="n">
        <v>0.7909722222222222</v>
      </c>
      <c r="Y238" s="15" t="n">
        <v>0.7861111111111111</v>
      </c>
      <c r="Z238" s="15" t="n">
        <v>0.7902777777777777</v>
      </c>
      <c r="AA238" s="15" t="n">
        <v>0.7909722222222222</v>
      </c>
      <c r="AB238" s="15" t="n">
        <v>0.7930555555555555</v>
      </c>
      <c r="AC238" s="15" t="n">
        <v>0.79375</v>
      </c>
      <c r="AD238" s="15" t="n">
        <v>0.79375</v>
      </c>
      <c r="AE238" s="15" t="n">
        <v>0.7944444444444444</v>
      </c>
      <c r="AF238" s="15" t="n">
        <v>0.7930555555555555</v>
      </c>
      <c r="AG238" s="15" t="n">
        <v>0.7944444444444444</v>
      </c>
      <c r="AH238" s="15" t="n">
        <v>0.7979166666666667</v>
      </c>
      <c r="AI238" s="15" t="n">
        <v>0.8013888888888889</v>
      </c>
      <c r="AJ238" s="15" t="n">
        <v>0.7979166666666667</v>
      </c>
      <c r="AK238" s="15" t="n">
        <v>0.8020833333333334</v>
      </c>
      <c r="AL238" s="15" t="n">
        <v>0.8041666666666667</v>
      </c>
      <c r="AM238" s="15" t="n">
        <v>0.7958333333333333</v>
      </c>
      <c r="AN238" s="15" t="n">
        <v>0.7972222222222223</v>
      </c>
      <c r="AO238" s="15" t="n">
        <v>0.8006944444444445</v>
      </c>
      <c r="AP238" s="15" t="n">
        <v>0.7979166666666667</v>
      </c>
      <c r="AQ238" s="15" t="n">
        <v>0.8069444444444445</v>
      </c>
      <c r="AR238" s="15" t="n">
        <v>0.8069444444444445</v>
      </c>
      <c r="AS238" s="15" t="n">
        <v>0.8076388888888889</v>
      </c>
      <c r="AT238" s="15" t="n">
        <v>0.8048611111111111</v>
      </c>
      <c r="AU238" s="15" t="n">
        <v>0.8027777777777778</v>
      </c>
      <c r="AV238" s="15" t="n">
        <v>0.8020833333333334</v>
      </c>
      <c r="AW238" s="15" t="n">
        <v>0.8041666666666667</v>
      </c>
      <c r="AX238" s="15" t="n">
        <v>0.8069444444444445</v>
      </c>
    </row>
    <row r="239">
      <c r="A239" s="14" t="n">
        <v>46258</v>
      </c>
      <c r="B239" s="15" t="n">
        <v>0.7875</v>
      </c>
      <c r="C239" s="15" t="n">
        <v>0.7756944444444445</v>
      </c>
      <c r="D239" s="15" t="n">
        <v>0.7854166666666667</v>
      </c>
      <c r="E239" s="15" t="n">
        <v>0.7833333333333333</v>
      </c>
      <c r="F239" s="15" t="n">
        <v>0.7819444444444444</v>
      </c>
      <c r="G239" s="15" t="n">
        <v>0.7861111111111111</v>
      </c>
      <c r="H239" s="15" t="n">
        <v>0.7833333333333333</v>
      </c>
      <c r="I239" s="15" t="n">
        <v>0.7826388888888889</v>
      </c>
      <c r="J239" s="15" t="n">
        <v>0.7805555555555556</v>
      </c>
      <c r="K239" s="15" t="n">
        <v>0.7826388888888889</v>
      </c>
      <c r="L239" s="15" t="n">
        <v>0.7847222222222222</v>
      </c>
      <c r="M239" s="15" t="n">
        <v>0.7826388888888889</v>
      </c>
      <c r="N239" s="15" t="n">
        <v>0.78125</v>
      </c>
      <c r="O239" s="15" t="n">
        <v>0.7819444444444444</v>
      </c>
      <c r="P239" s="15" t="n">
        <v>0.7666666666666667</v>
      </c>
      <c r="Q239" s="15" t="n">
        <v>0.7819444444444444</v>
      </c>
      <c r="R239" s="15" t="n">
        <v>0.7868055555555555</v>
      </c>
      <c r="S239" s="15" t="n">
        <v>0.7902777777777777</v>
      </c>
      <c r="T239" s="15" t="n">
        <v>0.7916666666666666</v>
      </c>
      <c r="U239" s="15" t="n">
        <v>0.7923611111111111</v>
      </c>
      <c r="V239" s="15" t="n">
        <v>0.7854166666666667</v>
      </c>
      <c r="W239" s="15" t="n">
        <v>0.7875</v>
      </c>
      <c r="X239" s="15" t="n">
        <v>0.7902777777777777</v>
      </c>
      <c r="Y239" s="15" t="n">
        <v>0.7854166666666667</v>
      </c>
      <c r="Z239" s="15" t="n">
        <v>0.7895833333333333</v>
      </c>
      <c r="AA239" s="15" t="n">
        <v>0.7902777777777777</v>
      </c>
      <c r="AB239" s="15" t="n">
        <v>0.7923611111111111</v>
      </c>
      <c r="AC239" s="15" t="n">
        <v>0.7923611111111111</v>
      </c>
      <c r="AD239" s="15" t="n">
        <v>0.7930555555555555</v>
      </c>
      <c r="AE239" s="15" t="n">
        <v>0.79375</v>
      </c>
      <c r="AF239" s="15" t="n">
        <v>0.7916666666666666</v>
      </c>
      <c r="AG239" s="15" t="n">
        <v>0.7930555555555555</v>
      </c>
      <c r="AH239" s="15" t="n">
        <v>0.7972222222222223</v>
      </c>
      <c r="AI239" s="15" t="n">
        <v>0.8006944444444445</v>
      </c>
      <c r="AJ239" s="15" t="n">
        <v>0.7972222222222223</v>
      </c>
      <c r="AK239" s="15" t="n">
        <v>0.8006944444444445</v>
      </c>
      <c r="AL239" s="15" t="n">
        <v>0.8034722222222223</v>
      </c>
      <c r="AM239" s="15" t="n">
        <v>0.7951388888888888</v>
      </c>
      <c r="AN239" s="15" t="n">
        <v>0.7965277777777777</v>
      </c>
      <c r="AO239" s="15" t="n">
        <v>0.7993055555555556</v>
      </c>
      <c r="AP239" s="15" t="n">
        <v>0.7972222222222223</v>
      </c>
      <c r="AQ239" s="15" t="n">
        <v>0.8055555555555556</v>
      </c>
      <c r="AR239" s="15" t="n">
        <v>0.8055555555555556</v>
      </c>
      <c r="AS239" s="15" t="n">
        <v>0.80625</v>
      </c>
      <c r="AT239" s="15" t="n">
        <v>0.8041666666666667</v>
      </c>
      <c r="AU239" s="15" t="n">
        <v>0.8020833333333334</v>
      </c>
      <c r="AV239" s="15" t="n">
        <v>0.8013888888888889</v>
      </c>
      <c r="AW239" s="15" t="n">
        <v>0.8034722222222223</v>
      </c>
      <c r="AX239" s="15" t="n">
        <v>0.80625</v>
      </c>
    </row>
    <row r="240">
      <c r="A240" s="14" t="n">
        <v>46259</v>
      </c>
      <c r="B240" s="15" t="n">
        <v>0.7861111111111111</v>
      </c>
      <c r="C240" s="15" t="n">
        <v>0.7743055555555556</v>
      </c>
      <c r="D240" s="15" t="n">
        <v>0.7847222222222222</v>
      </c>
      <c r="E240" s="15" t="n">
        <v>0.7819444444444444</v>
      </c>
      <c r="F240" s="15" t="n">
        <v>0.78125</v>
      </c>
      <c r="G240" s="15" t="n">
        <v>0.7847222222222222</v>
      </c>
      <c r="H240" s="15" t="n">
        <v>0.7826388888888889</v>
      </c>
      <c r="I240" s="15" t="n">
        <v>0.78125</v>
      </c>
      <c r="J240" s="15" t="n">
        <v>0.7798611111111111</v>
      </c>
      <c r="K240" s="15" t="n">
        <v>0.7819444444444444</v>
      </c>
      <c r="L240" s="15" t="n">
        <v>0.7840277777777778</v>
      </c>
      <c r="M240" s="15" t="n">
        <v>0.7819444444444444</v>
      </c>
      <c r="N240" s="15" t="n">
        <v>0.7798611111111111</v>
      </c>
      <c r="O240" s="15" t="n">
        <v>0.78125</v>
      </c>
      <c r="P240" s="15" t="n">
        <v>0.7659722222222223</v>
      </c>
      <c r="Q240" s="15" t="n">
        <v>0.78125</v>
      </c>
      <c r="R240" s="15" t="n">
        <v>0.7854166666666667</v>
      </c>
      <c r="S240" s="15" t="n">
        <v>0.7895833333333333</v>
      </c>
      <c r="T240" s="15" t="n">
        <v>0.7909722222222222</v>
      </c>
      <c r="U240" s="15" t="n">
        <v>0.7916666666666666</v>
      </c>
      <c r="V240" s="15" t="n">
        <v>0.7847222222222222</v>
      </c>
      <c r="W240" s="15" t="n">
        <v>0.7868055555555555</v>
      </c>
      <c r="X240" s="15" t="n">
        <v>0.7888888888888889</v>
      </c>
      <c r="Y240" s="15" t="n">
        <v>0.7840277777777778</v>
      </c>
      <c r="Z240" s="15" t="n">
        <v>0.7881944444444444</v>
      </c>
      <c r="AA240" s="15" t="n">
        <v>0.7888888888888889</v>
      </c>
      <c r="AB240" s="15" t="n">
        <v>0.7909722222222222</v>
      </c>
      <c r="AC240" s="15" t="n">
        <v>0.7916666666666666</v>
      </c>
      <c r="AD240" s="15" t="n">
        <v>0.7916666666666666</v>
      </c>
      <c r="AE240" s="15" t="n">
        <v>0.7930555555555555</v>
      </c>
      <c r="AF240" s="15" t="n">
        <v>0.7909722222222222</v>
      </c>
      <c r="AG240" s="15" t="n">
        <v>0.7923611111111111</v>
      </c>
      <c r="AH240" s="15" t="n">
        <v>0.7965277777777777</v>
      </c>
      <c r="AI240" s="15" t="n">
        <v>0.7993055555555556</v>
      </c>
      <c r="AJ240" s="15" t="n">
        <v>0.7965277777777777</v>
      </c>
      <c r="AK240" s="15" t="n">
        <v>0.8</v>
      </c>
      <c r="AL240" s="15" t="n">
        <v>0.8027777777777778</v>
      </c>
      <c r="AM240" s="15" t="n">
        <v>0.79375</v>
      </c>
      <c r="AN240" s="15" t="n">
        <v>0.7958333333333333</v>
      </c>
      <c r="AO240" s="15" t="n">
        <v>0.7986111111111112</v>
      </c>
      <c r="AP240" s="15" t="n">
        <v>0.7965277777777777</v>
      </c>
      <c r="AQ240" s="15" t="n">
        <v>0.8048611111111111</v>
      </c>
      <c r="AR240" s="15" t="n">
        <v>0.8048611111111111</v>
      </c>
      <c r="AS240" s="15" t="n">
        <v>0.8055555555555556</v>
      </c>
      <c r="AT240" s="15" t="n">
        <v>0.8034722222222223</v>
      </c>
      <c r="AU240" s="15" t="n">
        <v>0.8013888888888889</v>
      </c>
      <c r="AV240" s="15" t="n">
        <v>0.8006944444444445</v>
      </c>
      <c r="AW240" s="15" t="n">
        <v>0.8027777777777778</v>
      </c>
      <c r="AX240" s="15" t="n">
        <v>0.8055555555555556</v>
      </c>
    </row>
    <row r="241">
      <c r="A241" s="14" t="n">
        <v>46260</v>
      </c>
      <c r="B241" s="15" t="n">
        <v>0.7847222222222222</v>
      </c>
      <c r="C241" s="15" t="n">
        <v>0.7736111111111111</v>
      </c>
      <c r="D241" s="15" t="n">
        <v>0.7833333333333333</v>
      </c>
      <c r="E241" s="15" t="n">
        <v>0.78125</v>
      </c>
      <c r="F241" s="15" t="n">
        <v>0.7798611111111111</v>
      </c>
      <c r="G241" s="15" t="n">
        <v>0.7840277777777778</v>
      </c>
      <c r="H241" s="15" t="n">
        <v>0.78125</v>
      </c>
      <c r="I241" s="15" t="n">
        <v>0.7805555555555556</v>
      </c>
      <c r="J241" s="15" t="n">
        <v>0.7791666666666667</v>
      </c>
      <c r="K241" s="15" t="n">
        <v>0.7805555555555556</v>
      </c>
      <c r="L241" s="15" t="n">
        <v>0.7826388888888889</v>
      </c>
      <c r="M241" s="15" t="n">
        <v>0.7805555555555556</v>
      </c>
      <c r="N241" s="15" t="n">
        <v>0.7791666666666667</v>
      </c>
      <c r="O241" s="15" t="n">
        <v>0.7805555555555556</v>
      </c>
      <c r="P241" s="15" t="n">
        <v>0.7652777777777777</v>
      </c>
      <c r="Q241" s="15" t="n">
        <v>0.7805555555555556</v>
      </c>
      <c r="R241" s="15" t="n">
        <v>0.7847222222222222</v>
      </c>
      <c r="S241" s="15" t="n">
        <v>0.7881944444444444</v>
      </c>
      <c r="T241" s="15" t="n">
        <v>0.7895833333333333</v>
      </c>
      <c r="U241" s="15" t="n">
        <v>0.7902777777777777</v>
      </c>
      <c r="V241" s="15" t="n">
        <v>0.7833333333333333</v>
      </c>
      <c r="W241" s="15" t="n">
        <v>0.7854166666666667</v>
      </c>
      <c r="X241" s="15" t="n">
        <v>0.7881944444444444</v>
      </c>
      <c r="Y241" s="15" t="n">
        <v>0.7833333333333333</v>
      </c>
      <c r="Z241" s="15" t="n">
        <v>0.7875</v>
      </c>
      <c r="AA241" s="15" t="n">
        <v>0.7881944444444444</v>
      </c>
      <c r="AB241" s="15" t="n">
        <v>0.7902777777777777</v>
      </c>
      <c r="AC241" s="15" t="n">
        <v>0.7909722222222222</v>
      </c>
      <c r="AD241" s="15" t="n">
        <v>0.7909722222222222</v>
      </c>
      <c r="AE241" s="15" t="n">
        <v>0.7916666666666666</v>
      </c>
      <c r="AF241" s="15" t="n">
        <v>0.7902777777777777</v>
      </c>
      <c r="AG241" s="15" t="n">
        <v>0.7916666666666666</v>
      </c>
      <c r="AH241" s="15" t="n">
        <v>0.7951388888888888</v>
      </c>
      <c r="AI241" s="15" t="n">
        <v>0.7986111111111112</v>
      </c>
      <c r="AJ241" s="15" t="n">
        <v>0.7951388888888888</v>
      </c>
      <c r="AK241" s="15" t="n">
        <v>0.7993055555555556</v>
      </c>
      <c r="AL241" s="15" t="n">
        <v>0.8013888888888889</v>
      </c>
      <c r="AM241" s="15" t="n">
        <v>0.7930555555555555</v>
      </c>
      <c r="AN241" s="15" t="n">
        <v>0.7944444444444444</v>
      </c>
      <c r="AO241" s="15" t="n">
        <v>0.7979166666666667</v>
      </c>
      <c r="AP241" s="15" t="n">
        <v>0.7951388888888888</v>
      </c>
      <c r="AQ241" s="15" t="n">
        <v>0.8041666666666667</v>
      </c>
      <c r="AR241" s="15" t="n">
        <v>0.8041666666666667</v>
      </c>
      <c r="AS241" s="15" t="n">
        <v>0.8048611111111111</v>
      </c>
      <c r="AT241" s="15" t="n">
        <v>0.8020833333333334</v>
      </c>
      <c r="AU241" s="15" t="n">
        <v>0.8</v>
      </c>
      <c r="AV241" s="15" t="n">
        <v>0.7993055555555556</v>
      </c>
      <c r="AW241" s="15" t="n">
        <v>0.8013888888888889</v>
      </c>
      <c r="AX241" s="15" t="n">
        <v>0.8048611111111111</v>
      </c>
    </row>
    <row r="242">
      <c r="A242" s="14" t="n">
        <v>46261</v>
      </c>
      <c r="B242" s="15" t="n">
        <v>0.7833333333333333</v>
      </c>
      <c r="C242" s="15" t="n">
        <v>0.7722222222222223</v>
      </c>
      <c r="D242" s="15" t="n">
        <v>0.7826388888888889</v>
      </c>
      <c r="E242" s="15" t="n">
        <v>0.7798611111111111</v>
      </c>
      <c r="F242" s="15" t="n">
        <v>0.7791666666666667</v>
      </c>
      <c r="G242" s="15" t="n">
        <v>0.7826388888888889</v>
      </c>
      <c r="H242" s="15" t="n">
        <v>0.7805555555555556</v>
      </c>
      <c r="I242" s="15" t="n">
        <v>0.7791666666666667</v>
      </c>
      <c r="J242" s="15" t="n">
        <v>0.7777777777777778</v>
      </c>
      <c r="K242" s="15" t="n">
        <v>0.7798611111111111</v>
      </c>
      <c r="L242" s="15" t="n">
        <v>0.7819444444444444</v>
      </c>
      <c r="M242" s="15" t="n">
        <v>0.7798611111111111</v>
      </c>
      <c r="N242" s="15" t="n">
        <v>0.7784722222222222</v>
      </c>
      <c r="O242" s="15" t="n">
        <v>0.7791666666666667</v>
      </c>
      <c r="P242" s="15" t="n">
        <v>0.7645833333333333</v>
      </c>
      <c r="Q242" s="15" t="n">
        <v>0.7791666666666667</v>
      </c>
      <c r="R242" s="15" t="n">
        <v>0.7833333333333333</v>
      </c>
      <c r="S242" s="15" t="n">
        <v>0.7875</v>
      </c>
      <c r="T242" s="15" t="n">
        <v>0.7888888888888889</v>
      </c>
      <c r="U242" s="15" t="n">
        <v>0.7895833333333333</v>
      </c>
      <c r="V242" s="15" t="n">
        <v>0.7826388888888889</v>
      </c>
      <c r="W242" s="15" t="n">
        <v>0.7847222222222222</v>
      </c>
      <c r="X242" s="15" t="n">
        <v>0.7875</v>
      </c>
      <c r="Y242" s="15" t="n">
        <v>0.7826388888888889</v>
      </c>
      <c r="Z242" s="15" t="n">
        <v>0.7868055555555555</v>
      </c>
      <c r="AA242" s="15" t="n">
        <v>0.7875</v>
      </c>
      <c r="AB242" s="15" t="n">
        <v>0.7895833333333333</v>
      </c>
      <c r="AC242" s="15" t="n">
        <v>0.7895833333333333</v>
      </c>
      <c r="AD242" s="15" t="n">
        <v>0.7902777777777777</v>
      </c>
      <c r="AE242" s="15" t="n">
        <v>0.7909722222222222</v>
      </c>
      <c r="AF242" s="15" t="n">
        <v>0.7888888888888889</v>
      </c>
      <c r="AG242" s="15" t="n">
        <v>0.7902777777777777</v>
      </c>
      <c r="AH242" s="15" t="n">
        <v>0.7944444444444444</v>
      </c>
      <c r="AI242" s="15" t="n">
        <v>0.7979166666666667</v>
      </c>
      <c r="AJ242" s="15" t="n">
        <v>0.7944444444444444</v>
      </c>
      <c r="AK242" s="15" t="n">
        <v>0.7979166666666667</v>
      </c>
      <c r="AL242" s="15" t="n">
        <v>0.8006944444444445</v>
      </c>
      <c r="AM242" s="15" t="n">
        <v>0.7923611111111111</v>
      </c>
      <c r="AN242" s="15" t="n">
        <v>0.79375</v>
      </c>
      <c r="AO242" s="15" t="n">
        <v>0.7965277777777777</v>
      </c>
      <c r="AP242" s="15" t="n">
        <v>0.7944444444444444</v>
      </c>
      <c r="AQ242" s="15" t="n">
        <v>0.8027777777777778</v>
      </c>
      <c r="AR242" s="15" t="n">
        <v>0.8027777777777778</v>
      </c>
      <c r="AS242" s="15" t="n">
        <v>0.8034722222222223</v>
      </c>
      <c r="AT242" s="15" t="n">
        <v>0.8013888888888889</v>
      </c>
      <c r="AU242" s="15" t="n">
        <v>0.7993055555555556</v>
      </c>
      <c r="AV242" s="15" t="n">
        <v>0.7986111111111112</v>
      </c>
      <c r="AW242" s="15" t="n">
        <v>0.8006944444444445</v>
      </c>
      <c r="AX242" s="15" t="n">
        <v>0.8041666666666667</v>
      </c>
    </row>
    <row r="243">
      <c r="A243" s="14" t="n">
        <v>46262</v>
      </c>
      <c r="B243" s="15" t="n">
        <v>0.7826388888888889</v>
      </c>
      <c r="C243" s="15" t="n">
        <v>0.7708333333333334</v>
      </c>
      <c r="D243" s="15" t="n">
        <v>0.78125</v>
      </c>
      <c r="E243" s="15" t="n">
        <v>0.7784722222222222</v>
      </c>
      <c r="F243" s="15" t="n">
        <v>0.7777777777777778</v>
      </c>
      <c r="G243" s="15" t="n">
        <v>0.7819444444444444</v>
      </c>
      <c r="H243" s="15" t="n">
        <v>0.7791666666666667</v>
      </c>
      <c r="I243" s="15" t="n">
        <v>0.7784722222222222</v>
      </c>
      <c r="J243" s="15" t="n">
        <v>0.7770833333333333</v>
      </c>
      <c r="K243" s="15" t="n">
        <v>0.7791666666666667</v>
      </c>
      <c r="L243" s="15" t="n">
        <v>0.78125</v>
      </c>
      <c r="M243" s="15" t="n">
        <v>0.7784722222222222</v>
      </c>
      <c r="N243" s="15" t="n">
        <v>0.7770833333333333</v>
      </c>
      <c r="O243" s="15" t="n">
        <v>0.7784722222222222</v>
      </c>
      <c r="P243" s="15" t="n">
        <v>0.7638888888888888</v>
      </c>
      <c r="Q243" s="15" t="n">
        <v>0.7784722222222222</v>
      </c>
      <c r="R243" s="15" t="n">
        <v>0.7826388888888889</v>
      </c>
      <c r="S243" s="15" t="n">
        <v>0.7861111111111111</v>
      </c>
      <c r="T243" s="15" t="n">
        <v>0.7875</v>
      </c>
      <c r="U243" s="15" t="n">
        <v>0.7881944444444444</v>
      </c>
      <c r="V243" s="15" t="n">
        <v>0.78125</v>
      </c>
      <c r="W243" s="15" t="n">
        <v>0.7833333333333333</v>
      </c>
      <c r="X243" s="15" t="n">
        <v>0.7861111111111111</v>
      </c>
      <c r="Y243" s="15" t="n">
        <v>0.78125</v>
      </c>
      <c r="Z243" s="15" t="n">
        <v>0.7854166666666667</v>
      </c>
      <c r="AA243" s="15" t="n">
        <v>0.7861111111111111</v>
      </c>
      <c r="AB243" s="15" t="n">
        <v>0.7881944444444444</v>
      </c>
      <c r="AC243" s="15" t="n">
        <v>0.7888888888888889</v>
      </c>
      <c r="AD243" s="15" t="n">
        <v>0.7888888888888889</v>
      </c>
      <c r="AE243" s="15" t="n">
        <v>0.7902777777777777</v>
      </c>
      <c r="AF243" s="15" t="n">
        <v>0.7881944444444444</v>
      </c>
      <c r="AG243" s="15" t="n">
        <v>0.7895833333333333</v>
      </c>
      <c r="AH243" s="15" t="n">
        <v>0.79375</v>
      </c>
      <c r="AI243" s="15" t="n">
        <v>0.7965277777777777</v>
      </c>
      <c r="AJ243" s="15" t="n">
        <v>0.79375</v>
      </c>
      <c r="AK243" s="15" t="n">
        <v>0.7972222222222223</v>
      </c>
      <c r="AL243" s="15" t="n">
        <v>0.8</v>
      </c>
      <c r="AM243" s="15" t="n">
        <v>0.7909722222222222</v>
      </c>
      <c r="AN243" s="15" t="n">
        <v>0.7930555555555555</v>
      </c>
      <c r="AO243" s="15" t="n">
        <v>0.7958333333333333</v>
      </c>
      <c r="AP243" s="15" t="n">
        <v>0.79375</v>
      </c>
      <c r="AQ243" s="15" t="n">
        <v>0.8020833333333334</v>
      </c>
      <c r="AR243" s="15" t="n">
        <v>0.8020833333333334</v>
      </c>
      <c r="AS243" s="15" t="n">
        <v>0.8027777777777778</v>
      </c>
      <c r="AT243" s="15" t="n">
        <v>0.8006944444444445</v>
      </c>
      <c r="AU243" s="15" t="n">
        <v>0.7986111111111112</v>
      </c>
      <c r="AV243" s="15" t="n">
        <v>0.7979166666666667</v>
      </c>
      <c r="AW243" s="15" t="n">
        <v>0.8</v>
      </c>
      <c r="AX243" s="15" t="n">
        <v>0.8034722222222223</v>
      </c>
    </row>
    <row r="244">
      <c r="A244" s="14" t="n">
        <v>46263</v>
      </c>
      <c r="B244" s="15" t="n">
        <v>0.78125</v>
      </c>
      <c r="C244" s="15" t="n">
        <v>0.7694444444444445</v>
      </c>
      <c r="D244" s="15" t="n">
        <v>0.7798611111111111</v>
      </c>
      <c r="E244" s="15" t="n">
        <v>0.7777777777777778</v>
      </c>
      <c r="F244" s="15" t="n">
        <v>0.7770833333333333</v>
      </c>
      <c r="G244" s="15" t="n">
        <v>0.7805555555555556</v>
      </c>
      <c r="H244" s="15" t="n">
        <v>0.7784722222222222</v>
      </c>
      <c r="I244" s="15" t="n">
        <v>0.7770833333333333</v>
      </c>
      <c r="J244" s="15" t="n">
        <v>0.7756944444444445</v>
      </c>
      <c r="K244" s="15" t="n">
        <v>0.7777777777777778</v>
      </c>
      <c r="L244" s="15" t="n">
        <v>0.7798611111111111</v>
      </c>
      <c r="M244" s="15" t="n">
        <v>0.7777777777777778</v>
      </c>
      <c r="N244" s="15" t="n">
        <v>0.7763888888888889</v>
      </c>
      <c r="O244" s="15" t="n">
        <v>0.7770833333333333</v>
      </c>
      <c r="P244" s="15" t="n">
        <v>0.7631944444444444</v>
      </c>
      <c r="Q244" s="15" t="n">
        <v>0.7770833333333333</v>
      </c>
      <c r="R244" s="15" t="n">
        <v>0.78125</v>
      </c>
      <c r="S244" s="15" t="n">
        <v>0.7854166666666667</v>
      </c>
      <c r="T244" s="15" t="n">
        <v>0.7868055555555555</v>
      </c>
      <c r="U244" s="15" t="n">
        <v>0.7875</v>
      </c>
      <c r="V244" s="15" t="n">
        <v>0.7805555555555556</v>
      </c>
      <c r="W244" s="15" t="n">
        <v>0.7826388888888889</v>
      </c>
      <c r="X244" s="15" t="n">
        <v>0.7854166666666667</v>
      </c>
      <c r="Y244" s="15" t="n">
        <v>0.7805555555555556</v>
      </c>
      <c r="Z244" s="15" t="n">
        <v>0.7847222222222222</v>
      </c>
      <c r="AA244" s="15" t="n">
        <v>0.7854166666666667</v>
      </c>
      <c r="AB244" s="15" t="n">
        <v>0.7875</v>
      </c>
      <c r="AC244" s="15" t="n">
        <v>0.7875</v>
      </c>
      <c r="AD244" s="15" t="n">
        <v>0.7881944444444444</v>
      </c>
      <c r="AE244" s="15" t="n">
        <v>0.7888888888888889</v>
      </c>
      <c r="AF244" s="15" t="n">
        <v>0.7875</v>
      </c>
      <c r="AG244" s="15" t="n">
        <v>0.7888888888888889</v>
      </c>
      <c r="AH244" s="15" t="n">
        <v>0.7923611111111111</v>
      </c>
      <c r="AI244" s="15" t="n">
        <v>0.7958333333333333</v>
      </c>
      <c r="AJ244" s="15" t="n">
        <v>0.7923611111111111</v>
      </c>
      <c r="AK244" s="15" t="n">
        <v>0.7965277777777777</v>
      </c>
      <c r="AL244" s="15" t="n">
        <v>0.7986111111111112</v>
      </c>
      <c r="AM244" s="15" t="n">
        <v>0.7902777777777777</v>
      </c>
      <c r="AN244" s="15" t="n">
        <v>0.7916666666666666</v>
      </c>
      <c r="AO244" s="15" t="n">
        <v>0.7951388888888888</v>
      </c>
      <c r="AP244" s="15" t="n">
        <v>0.7923611111111111</v>
      </c>
      <c r="AQ244" s="15" t="n">
        <v>0.8013888888888889</v>
      </c>
      <c r="AR244" s="15" t="n">
        <v>0.8013888888888889</v>
      </c>
      <c r="AS244" s="15" t="n">
        <v>0.8020833333333334</v>
      </c>
      <c r="AT244" s="15" t="n">
        <v>0.8</v>
      </c>
      <c r="AU244" s="15" t="n">
        <v>0.7979166666666667</v>
      </c>
      <c r="AV244" s="15" t="n">
        <v>0.7972222222222223</v>
      </c>
      <c r="AW244" s="15" t="n">
        <v>0.7993055555555556</v>
      </c>
      <c r="AX244" s="15" t="n">
        <v>0.8027777777777778</v>
      </c>
    </row>
    <row r="245">
      <c r="A245" s="14" t="n">
        <v>46264</v>
      </c>
      <c r="B245" s="15" t="n">
        <v>0.7798611111111111</v>
      </c>
      <c r="C245" s="15" t="n">
        <v>0.76875</v>
      </c>
      <c r="D245" s="15" t="n">
        <v>0.7791666666666667</v>
      </c>
      <c r="E245" s="15" t="n">
        <v>0.7763888888888889</v>
      </c>
      <c r="F245" s="15" t="n">
        <v>0.7756944444444445</v>
      </c>
      <c r="G245" s="15" t="n">
        <v>0.7791666666666667</v>
      </c>
      <c r="H245" s="15" t="n">
        <v>0.7770833333333333</v>
      </c>
      <c r="I245" s="15" t="n">
        <v>0.7763888888888889</v>
      </c>
      <c r="J245" s="15" t="n">
        <v>0.775</v>
      </c>
      <c r="K245" s="15" t="n">
        <v>0.7770833333333333</v>
      </c>
      <c r="L245" s="15" t="n">
        <v>0.7791666666666667</v>
      </c>
      <c r="M245" s="15" t="n">
        <v>0.7770833333333333</v>
      </c>
      <c r="N245" s="15" t="n">
        <v>0.775</v>
      </c>
      <c r="O245" s="15" t="n">
        <v>0.7763888888888889</v>
      </c>
      <c r="P245" s="15" t="n">
        <v>0.7625</v>
      </c>
      <c r="Q245" s="15" t="n">
        <v>0.7763888888888889</v>
      </c>
      <c r="R245" s="15" t="n">
        <v>0.7805555555555556</v>
      </c>
      <c r="S245" s="15" t="n">
        <v>0.7840277777777778</v>
      </c>
      <c r="T245" s="15" t="n">
        <v>0.7861111111111111</v>
      </c>
      <c r="U245" s="15" t="n">
        <v>0.7868055555555555</v>
      </c>
      <c r="V245" s="15" t="n">
        <v>0.7798611111111111</v>
      </c>
      <c r="W245" s="15" t="n">
        <v>0.7819444444444444</v>
      </c>
      <c r="X245" s="15" t="n">
        <v>0.7840277777777778</v>
      </c>
      <c r="Y245" s="15" t="n">
        <v>0.7791666666666667</v>
      </c>
      <c r="Z245" s="15" t="n">
        <v>0.7840277777777778</v>
      </c>
      <c r="AA245" s="15" t="n">
        <v>0.7847222222222222</v>
      </c>
      <c r="AB245" s="15" t="n">
        <v>0.7868055555555555</v>
      </c>
      <c r="AC245" s="15" t="n">
        <v>0.7868055555555555</v>
      </c>
      <c r="AD245" s="15" t="n">
        <v>0.7875</v>
      </c>
      <c r="AE245" s="15" t="n">
        <v>0.7881944444444444</v>
      </c>
      <c r="AF245" s="15" t="n">
        <v>0.7861111111111111</v>
      </c>
      <c r="AG245" s="15" t="n">
        <v>0.7875</v>
      </c>
      <c r="AH245" s="15" t="n">
        <v>0.7916666666666666</v>
      </c>
      <c r="AI245" s="15" t="n">
        <v>0.7944444444444444</v>
      </c>
      <c r="AJ245" s="15" t="n">
        <v>0.7916666666666666</v>
      </c>
      <c r="AK245" s="15" t="n">
        <v>0.7951388888888888</v>
      </c>
      <c r="AL245" s="15" t="n">
        <v>0.7979166666666667</v>
      </c>
      <c r="AM245" s="15" t="n">
        <v>0.7895833333333333</v>
      </c>
      <c r="AN245" s="15" t="n">
        <v>0.7909722222222222</v>
      </c>
      <c r="AO245" s="15" t="n">
        <v>0.79375</v>
      </c>
      <c r="AP245" s="15" t="n">
        <v>0.7916666666666666</v>
      </c>
      <c r="AQ245" s="15" t="n">
        <v>0.8006944444444445</v>
      </c>
      <c r="AR245" s="15" t="n">
        <v>0.8</v>
      </c>
      <c r="AS245" s="15" t="n">
        <v>0.8013888888888889</v>
      </c>
      <c r="AT245" s="15" t="n">
        <v>0.7986111111111112</v>
      </c>
      <c r="AU245" s="15" t="n">
        <v>0.7965277777777777</v>
      </c>
      <c r="AV245" s="15" t="n">
        <v>0.7958333333333333</v>
      </c>
      <c r="AW245" s="15" t="n">
        <v>0.7979166666666667</v>
      </c>
      <c r="AX245" s="15" t="n">
        <v>0.8020833333333334</v>
      </c>
    </row>
    <row r="246">
      <c r="A246" s="14" t="n">
        <v>46265</v>
      </c>
      <c r="B246" s="15" t="n">
        <v>0.7784722222222222</v>
      </c>
      <c r="C246" s="15" t="n">
        <v>0.7673611111111112</v>
      </c>
      <c r="D246" s="15" t="n">
        <v>0.7777777777777778</v>
      </c>
      <c r="E246" s="15" t="n">
        <v>0.7756944444444445</v>
      </c>
      <c r="F246" s="15" t="n">
        <v>0.775</v>
      </c>
      <c r="G246" s="15" t="n">
        <v>0.7784722222222222</v>
      </c>
      <c r="H246" s="15" t="n">
        <v>0.7763888888888889</v>
      </c>
      <c r="I246" s="15" t="n">
        <v>0.775</v>
      </c>
      <c r="J246" s="15" t="n">
        <v>0.7736111111111111</v>
      </c>
      <c r="K246" s="15" t="n">
        <v>0.7756944444444445</v>
      </c>
      <c r="L246" s="15" t="n">
        <v>0.7777777777777778</v>
      </c>
      <c r="M246" s="15" t="n">
        <v>0.7756944444444445</v>
      </c>
      <c r="N246" s="15" t="n">
        <v>0.7743055555555556</v>
      </c>
      <c r="O246" s="15" t="n">
        <v>0.775</v>
      </c>
      <c r="P246" s="15" t="n">
        <v>0.7618055555555555</v>
      </c>
      <c r="Q246" s="15" t="n">
        <v>0.7756944444444445</v>
      </c>
      <c r="R246" s="15" t="n">
        <v>0.7791666666666667</v>
      </c>
      <c r="S246" s="15" t="n">
        <v>0.7833333333333333</v>
      </c>
      <c r="T246" s="15" t="n">
        <v>0.7847222222222222</v>
      </c>
      <c r="U246" s="15" t="n">
        <v>0.7854166666666667</v>
      </c>
      <c r="V246" s="15" t="n">
        <v>0.7784722222222222</v>
      </c>
      <c r="W246" s="15" t="n">
        <v>0.7805555555555556</v>
      </c>
      <c r="X246" s="15" t="n">
        <v>0.7833333333333333</v>
      </c>
      <c r="Y246" s="15" t="n">
        <v>0.7784722222222222</v>
      </c>
      <c r="Z246" s="15" t="n">
        <v>0.7826388888888889</v>
      </c>
      <c r="AA246" s="15" t="n">
        <v>0.7833333333333333</v>
      </c>
      <c r="AB246" s="15" t="n">
        <v>0.7854166666666667</v>
      </c>
      <c r="AC246" s="15" t="n">
        <v>0.7861111111111111</v>
      </c>
      <c r="AD246" s="15" t="n">
        <v>0.7861111111111111</v>
      </c>
      <c r="AE246" s="15" t="n">
        <v>0.7868055555555555</v>
      </c>
      <c r="AF246" s="15" t="n">
        <v>0.7854166666666667</v>
      </c>
      <c r="AG246" s="15" t="n">
        <v>0.7868055555555555</v>
      </c>
      <c r="AH246" s="15" t="n">
        <v>0.7902777777777777</v>
      </c>
      <c r="AI246" s="15" t="n">
        <v>0.79375</v>
      </c>
      <c r="AJ246" s="15" t="n">
        <v>0.7902777777777777</v>
      </c>
      <c r="AK246" s="15" t="n">
        <v>0.7944444444444444</v>
      </c>
      <c r="AL246" s="15" t="n">
        <v>0.7972222222222223</v>
      </c>
      <c r="AM246" s="15" t="n">
        <v>0.7881944444444444</v>
      </c>
      <c r="AN246" s="15" t="n">
        <v>0.7902777777777777</v>
      </c>
      <c r="AO246" s="15" t="n">
        <v>0.7930555555555555</v>
      </c>
      <c r="AP246" s="15" t="n">
        <v>0.7909722222222222</v>
      </c>
      <c r="AQ246" s="15" t="n">
        <v>0.7993055555555556</v>
      </c>
      <c r="AR246" s="15" t="n">
        <v>0.7993055555555556</v>
      </c>
      <c r="AS246" s="15" t="n">
        <v>0.8</v>
      </c>
      <c r="AT246" s="15" t="n">
        <v>0.7979166666666667</v>
      </c>
      <c r="AU246" s="15" t="n">
        <v>0.7958333333333333</v>
      </c>
      <c r="AV246" s="15" t="n">
        <v>0.7951388888888888</v>
      </c>
      <c r="AW246" s="15" t="n">
        <v>0.7972222222222223</v>
      </c>
      <c r="AX246" s="15" t="n">
        <v>0.8013888888888889</v>
      </c>
    </row>
    <row r="247">
      <c r="A247" s="14" t="n">
        <v>46266</v>
      </c>
      <c r="B247" s="15" t="n">
        <v>0.7777777777777778</v>
      </c>
      <c r="C247" s="15" t="n">
        <v>0.7659722222222223</v>
      </c>
      <c r="D247" s="15" t="n">
        <v>0.7763888888888889</v>
      </c>
      <c r="E247" s="15" t="n">
        <v>0.7743055555555556</v>
      </c>
      <c r="F247" s="15" t="n">
        <v>0.7736111111111111</v>
      </c>
      <c r="G247" s="15" t="n">
        <v>0.7770833333333333</v>
      </c>
      <c r="H247" s="15" t="n">
        <v>0.775</v>
      </c>
      <c r="I247" s="15" t="n">
        <v>0.7743055555555556</v>
      </c>
      <c r="J247" s="15" t="n">
        <v>0.7729166666666667</v>
      </c>
      <c r="K247" s="15" t="n">
        <v>0.775</v>
      </c>
      <c r="L247" s="15" t="n">
        <v>0.7770833333333333</v>
      </c>
      <c r="M247" s="15" t="n">
        <v>0.775</v>
      </c>
      <c r="N247" s="15" t="n">
        <v>0.7729166666666667</v>
      </c>
      <c r="O247" s="15" t="n">
        <v>0.7743055555555556</v>
      </c>
      <c r="P247" s="15" t="n">
        <v>0.7611111111111111</v>
      </c>
      <c r="Q247" s="15" t="n">
        <v>0.7743055555555556</v>
      </c>
      <c r="R247" s="15" t="n">
        <v>0.7784722222222222</v>
      </c>
      <c r="S247" s="15" t="n">
        <v>0.7819444444444444</v>
      </c>
      <c r="T247" s="15" t="n">
        <v>0.7840277777777778</v>
      </c>
      <c r="U247" s="15" t="n">
        <v>0.7847222222222222</v>
      </c>
      <c r="V247" s="15" t="n">
        <v>0.7777777777777778</v>
      </c>
      <c r="W247" s="15" t="n">
        <v>0.7798611111111111</v>
      </c>
      <c r="X247" s="15" t="n">
        <v>0.7826388888888889</v>
      </c>
      <c r="Y247" s="15" t="n">
        <v>0.7777777777777778</v>
      </c>
      <c r="Z247" s="15" t="n">
        <v>0.7819444444444444</v>
      </c>
      <c r="AA247" s="15" t="n">
        <v>0.7826388888888889</v>
      </c>
      <c r="AB247" s="15" t="n">
        <v>0.7847222222222222</v>
      </c>
      <c r="AC247" s="15" t="n">
        <v>0.7847222222222222</v>
      </c>
      <c r="AD247" s="15" t="n">
        <v>0.7854166666666667</v>
      </c>
      <c r="AE247" s="15" t="n">
        <v>0.7861111111111111</v>
      </c>
      <c r="AF247" s="15" t="n">
        <v>0.7840277777777778</v>
      </c>
      <c r="AG247" s="15" t="n">
        <v>0.7861111111111111</v>
      </c>
      <c r="AH247" s="15" t="n">
        <v>0.7895833333333333</v>
      </c>
      <c r="AI247" s="15" t="n">
        <v>0.7930555555555555</v>
      </c>
      <c r="AJ247" s="15" t="n">
        <v>0.7895833333333333</v>
      </c>
      <c r="AK247" s="15" t="n">
        <v>0.79375</v>
      </c>
      <c r="AL247" s="15" t="n">
        <v>0.7958333333333333</v>
      </c>
      <c r="AM247" s="15" t="n">
        <v>0.7875</v>
      </c>
      <c r="AN247" s="15" t="n">
        <v>0.7888888888888889</v>
      </c>
      <c r="AO247" s="15" t="n">
        <v>0.7923611111111111</v>
      </c>
      <c r="AP247" s="15" t="n">
        <v>0.7895833333333333</v>
      </c>
      <c r="AQ247" s="15" t="n">
        <v>0.7986111111111112</v>
      </c>
      <c r="AR247" s="15" t="n">
        <v>0.7986111111111112</v>
      </c>
      <c r="AS247" s="15" t="n">
        <v>0.7993055555555556</v>
      </c>
      <c r="AT247" s="15" t="n">
        <v>0.7972222222222223</v>
      </c>
      <c r="AU247" s="15" t="n">
        <v>0.7951388888888888</v>
      </c>
      <c r="AV247" s="15" t="n">
        <v>0.7944444444444444</v>
      </c>
      <c r="AW247" s="15" t="n">
        <v>0.7965277777777777</v>
      </c>
      <c r="AX247" s="15" t="n">
        <v>0.8006944444444445</v>
      </c>
    </row>
    <row r="248">
      <c r="A248" s="14" t="n">
        <v>46267</v>
      </c>
      <c r="B248" s="15" t="n">
        <v>0.7763888888888889</v>
      </c>
      <c r="C248" s="15" t="n">
        <v>0.7645833333333333</v>
      </c>
      <c r="D248" s="15" t="n">
        <v>0.7756944444444445</v>
      </c>
      <c r="E248" s="15" t="n">
        <v>0.7729166666666667</v>
      </c>
      <c r="F248" s="15" t="n">
        <v>0.7729166666666667</v>
      </c>
      <c r="G248" s="15" t="n">
        <v>0.7763888888888889</v>
      </c>
      <c r="H248" s="15" t="n">
        <v>0.7743055555555556</v>
      </c>
      <c r="I248" s="15" t="n">
        <v>0.7729166666666667</v>
      </c>
      <c r="J248" s="15" t="n">
        <v>0.7722222222222223</v>
      </c>
      <c r="K248" s="15" t="n">
        <v>0.7736111111111111</v>
      </c>
      <c r="L248" s="15" t="n">
        <v>0.7756944444444445</v>
      </c>
      <c r="M248" s="15" t="n">
        <v>0.7736111111111111</v>
      </c>
      <c r="N248" s="15" t="n">
        <v>0.7722222222222223</v>
      </c>
      <c r="O248" s="15" t="n">
        <v>0.7736111111111111</v>
      </c>
      <c r="P248" s="15" t="n">
        <v>0.7604166666666666</v>
      </c>
      <c r="Q248" s="15" t="n">
        <v>0.7736111111111111</v>
      </c>
      <c r="R248" s="15" t="n">
        <v>0.7770833333333333</v>
      </c>
      <c r="S248" s="15" t="n">
        <v>0.78125</v>
      </c>
      <c r="T248" s="15" t="n">
        <v>0.7826388888888889</v>
      </c>
      <c r="U248" s="15" t="n">
        <v>0.7833333333333333</v>
      </c>
      <c r="V248" s="15" t="n">
        <v>0.7763888888888889</v>
      </c>
      <c r="W248" s="15" t="n">
        <v>0.7784722222222222</v>
      </c>
      <c r="X248" s="15" t="n">
        <v>0.78125</v>
      </c>
      <c r="Y248" s="15" t="n">
        <v>0.7763888888888889</v>
      </c>
      <c r="Z248" s="15" t="n">
        <v>0.7805555555555556</v>
      </c>
      <c r="AA248" s="15" t="n">
        <v>0.78125</v>
      </c>
      <c r="AB248" s="15" t="n">
        <v>0.7833333333333333</v>
      </c>
      <c r="AC248" s="15" t="n">
        <v>0.7840277777777778</v>
      </c>
      <c r="AD248" s="15" t="n">
        <v>0.7840277777777778</v>
      </c>
      <c r="AE248" s="15" t="n">
        <v>0.7854166666666667</v>
      </c>
      <c r="AF248" s="15" t="n">
        <v>0.7833333333333333</v>
      </c>
      <c r="AG248" s="15" t="n">
        <v>0.7847222222222222</v>
      </c>
      <c r="AH248" s="15" t="n">
        <v>0.7881944444444444</v>
      </c>
      <c r="AI248" s="15" t="n">
        <v>0.7916666666666666</v>
      </c>
      <c r="AJ248" s="15" t="n">
        <v>0.7888888888888889</v>
      </c>
      <c r="AK248" s="15" t="n">
        <v>0.7923611111111111</v>
      </c>
      <c r="AL248" s="15" t="n">
        <v>0.7951388888888888</v>
      </c>
      <c r="AM248" s="15" t="n">
        <v>0.7861111111111111</v>
      </c>
      <c r="AN248" s="15" t="n">
        <v>0.7881944444444444</v>
      </c>
      <c r="AO248" s="15" t="n">
        <v>0.7909722222222222</v>
      </c>
      <c r="AP248" s="15" t="n">
        <v>0.7888888888888889</v>
      </c>
      <c r="AQ248" s="15" t="n">
        <v>0.7972222222222223</v>
      </c>
      <c r="AR248" s="15" t="n">
        <v>0.7972222222222223</v>
      </c>
      <c r="AS248" s="15" t="n">
        <v>0.7986111111111112</v>
      </c>
      <c r="AT248" s="15" t="n">
        <v>0.7958333333333333</v>
      </c>
      <c r="AU248" s="15" t="n">
        <v>0.79375</v>
      </c>
      <c r="AV248" s="15" t="n">
        <v>0.79375</v>
      </c>
      <c r="AW248" s="15" t="n">
        <v>0.7958333333333333</v>
      </c>
      <c r="AX248" s="15" t="n">
        <v>0.8</v>
      </c>
    </row>
    <row r="249">
      <c r="A249" s="14" t="n">
        <v>46268</v>
      </c>
      <c r="B249" s="15" t="n">
        <v>0.775</v>
      </c>
      <c r="C249" s="15" t="n">
        <v>0.7631944444444444</v>
      </c>
      <c r="D249" s="15" t="n">
        <v>0.7743055555555556</v>
      </c>
      <c r="E249" s="15" t="n">
        <v>0.7722222222222223</v>
      </c>
      <c r="F249" s="15" t="n">
        <v>0.7715277777777778</v>
      </c>
      <c r="G249" s="15" t="n">
        <v>0.775</v>
      </c>
      <c r="H249" s="15" t="n">
        <v>0.7729166666666667</v>
      </c>
      <c r="I249" s="15" t="n">
        <v>0.7722222222222223</v>
      </c>
      <c r="J249" s="15" t="n">
        <v>0.7708333333333334</v>
      </c>
      <c r="K249" s="15" t="n">
        <v>0.7729166666666667</v>
      </c>
      <c r="L249" s="15" t="n">
        <v>0.775</v>
      </c>
      <c r="M249" s="15" t="n">
        <v>0.7729166666666667</v>
      </c>
      <c r="N249" s="15" t="n">
        <v>0.7715277777777778</v>
      </c>
      <c r="O249" s="15" t="n">
        <v>0.7722222222222223</v>
      </c>
      <c r="P249" s="15" t="n">
        <v>0.7590277777777777</v>
      </c>
      <c r="Q249" s="15" t="n">
        <v>0.7722222222222223</v>
      </c>
      <c r="R249" s="15" t="n">
        <v>0.7763888888888889</v>
      </c>
      <c r="S249" s="15" t="n">
        <v>0.7805555555555556</v>
      </c>
      <c r="T249" s="15" t="n">
        <v>0.7819444444444444</v>
      </c>
      <c r="U249" s="15" t="n">
        <v>0.7826388888888889</v>
      </c>
      <c r="V249" s="15" t="n">
        <v>0.7756944444444445</v>
      </c>
      <c r="W249" s="15" t="n">
        <v>0.7777777777777778</v>
      </c>
      <c r="X249" s="15" t="n">
        <v>0.7805555555555556</v>
      </c>
      <c r="Y249" s="15" t="n">
        <v>0.7756944444444445</v>
      </c>
      <c r="Z249" s="15" t="n">
        <v>0.7798611111111111</v>
      </c>
      <c r="AA249" s="15" t="n">
        <v>0.7805555555555556</v>
      </c>
      <c r="AB249" s="15" t="n">
        <v>0.7826388888888889</v>
      </c>
      <c r="AC249" s="15" t="n">
        <v>0.7826388888888889</v>
      </c>
      <c r="AD249" s="15" t="n">
        <v>0.7833333333333333</v>
      </c>
      <c r="AE249" s="15" t="n">
        <v>0.7840277777777778</v>
      </c>
      <c r="AF249" s="15" t="n">
        <v>0.7826388888888889</v>
      </c>
      <c r="AG249" s="15" t="n">
        <v>0.7840277777777778</v>
      </c>
      <c r="AH249" s="15" t="n">
        <v>0.7875</v>
      </c>
      <c r="AI249" s="15" t="n">
        <v>0.7909722222222222</v>
      </c>
      <c r="AJ249" s="15" t="n">
        <v>0.7875</v>
      </c>
      <c r="AK249" s="15" t="n">
        <v>0.7916666666666666</v>
      </c>
      <c r="AL249" s="15" t="n">
        <v>0.7944444444444444</v>
      </c>
      <c r="AM249" s="15" t="n">
        <v>0.7854166666666667</v>
      </c>
      <c r="AN249" s="15" t="n">
        <v>0.7868055555555555</v>
      </c>
      <c r="AO249" s="15" t="n">
        <v>0.7902777777777777</v>
      </c>
      <c r="AP249" s="15" t="n">
        <v>0.7881944444444444</v>
      </c>
      <c r="AQ249" s="15" t="n">
        <v>0.7965277777777777</v>
      </c>
      <c r="AR249" s="15" t="n">
        <v>0.7965277777777777</v>
      </c>
      <c r="AS249" s="15" t="n">
        <v>0.7972222222222223</v>
      </c>
      <c r="AT249" s="15" t="n">
        <v>0.7951388888888888</v>
      </c>
      <c r="AU249" s="15" t="n">
        <v>0.7930555555555555</v>
      </c>
      <c r="AV249" s="15" t="n">
        <v>0.7923611111111111</v>
      </c>
      <c r="AW249" s="15" t="n">
        <v>0.7944444444444444</v>
      </c>
      <c r="AX249" s="15" t="n">
        <v>0.7993055555555556</v>
      </c>
    </row>
    <row r="250">
      <c r="A250" s="14" t="n">
        <v>46269</v>
      </c>
      <c r="B250" s="15" t="n">
        <v>0.7736111111111111</v>
      </c>
      <c r="C250" s="15" t="n">
        <v>0.7625</v>
      </c>
      <c r="D250" s="15" t="n">
        <v>0.7729166666666667</v>
      </c>
      <c r="E250" s="15" t="n">
        <v>0.7708333333333334</v>
      </c>
      <c r="F250" s="15" t="n">
        <v>0.7701388888888889</v>
      </c>
      <c r="G250" s="15" t="n">
        <v>0.7736111111111111</v>
      </c>
      <c r="H250" s="15" t="n">
        <v>0.7715277777777778</v>
      </c>
      <c r="I250" s="15" t="n">
        <v>0.7708333333333334</v>
      </c>
      <c r="J250" s="15" t="n">
        <v>0.7701388888888889</v>
      </c>
      <c r="K250" s="15" t="n">
        <v>0.7715277777777778</v>
      </c>
      <c r="L250" s="15" t="n">
        <v>0.7736111111111111</v>
      </c>
      <c r="M250" s="15" t="n">
        <v>0.7715277777777778</v>
      </c>
      <c r="N250" s="15" t="n">
        <v>0.7701388888888889</v>
      </c>
      <c r="O250" s="15" t="n">
        <v>0.7715277777777778</v>
      </c>
      <c r="P250" s="15" t="n">
        <v>0.7583333333333333</v>
      </c>
      <c r="Q250" s="15" t="n">
        <v>0.7715277777777778</v>
      </c>
      <c r="R250" s="15" t="n">
        <v>0.775</v>
      </c>
      <c r="S250" s="15" t="n">
        <v>0.7791666666666667</v>
      </c>
      <c r="T250" s="15" t="n">
        <v>0.7805555555555556</v>
      </c>
      <c r="U250" s="15" t="n">
        <v>0.78125</v>
      </c>
      <c r="V250" s="15" t="n">
        <v>0.7743055555555556</v>
      </c>
      <c r="W250" s="15" t="n">
        <v>0.7763888888888889</v>
      </c>
      <c r="X250" s="15" t="n">
        <v>0.7791666666666667</v>
      </c>
      <c r="Y250" s="15" t="n">
        <v>0.7743055555555556</v>
      </c>
      <c r="Z250" s="15" t="n">
        <v>0.7784722222222222</v>
      </c>
      <c r="AA250" s="15" t="n">
        <v>0.7798611111111111</v>
      </c>
      <c r="AB250" s="15" t="n">
        <v>0.78125</v>
      </c>
      <c r="AC250" s="15" t="n">
        <v>0.7819444444444444</v>
      </c>
      <c r="AD250" s="15" t="n">
        <v>0.7826388888888889</v>
      </c>
      <c r="AE250" s="15" t="n">
        <v>0.7833333333333333</v>
      </c>
      <c r="AF250" s="15" t="n">
        <v>0.78125</v>
      </c>
      <c r="AG250" s="15" t="n">
        <v>0.7826388888888889</v>
      </c>
      <c r="AH250" s="15" t="n">
        <v>0.7868055555555555</v>
      </c>
      <c r="AI250" s="15" t="n">
        <v>0.7895833333333333</v>
      </c>
      <c r="AJ250" s="15" t="n">
        <v>0.7868055555555555</v>
      </c>
      <c r="AK250" s="15" t="n">
        <v>0.7902777777777777</v>
      </c>
      <c r="AL250" s="15" t="n">
        <v>0.7930555555555555</v>
      </c>
      <c r="AM250" s="15" t="n">
        <v>0.7847222222222222</v>
      </c>
      <c r="AN250" s="15" t="n">
        <v>0.7861111111111111</v>
      </c>
      <c r="AO250" s="15" t="n">
        <v>0.7895833333333333</v>
      </c>
      <c r="AP250" s="15" t="n">
        <v>0.7868055555555555</v>
      </c>
      <c r="AQ250" s="15" t="n">
        <v>0.7958333333333333</v>
      </c>
      <c r="AR250" s="15" t="n">
        <v>0.7958333333333333</v>
      </c>
      <c r="AS250" s="15" t="n">
        <v>0.7965277777777777</v>
      </c>
      <c r="AT250" s="15" t="n">
        <v>0.7944444444444444</v>
      </c>
      <c r="AU250" s="15" t="n">
        <v>0.7923611111111111</v>
      </c>
      <c r="AV250" s="15" t="n">
        <v>0.7916666666666666</v>
      </c>
      <c r="AW250" s="15" t="n">
        <v>0.79375</v>
      </c>
      <c r="AX250" s="15" t="n">
        <v>0.7986111111111112</v>
      </c>
    </row>
    <row r="251">
      <c r="A251" s="14" t="n">
        <v>46270</v>
      </c>
      <c r="B251" s="15" t="n">
        <v>0.7722222222222223</v>
      </c>
      <c r="C251" s="15" t="n">
        <v>0.7611111111111111</v>
      </c>
      <c r="D251" s="15" t="n">
        <v>0.7722222222222223</v>
      </c>
      <c r="E251" s="15" t="n">
        <v>0.7694444444444445</v>
      </c>
      <c r="F251" s="15" t="n">
        <v>0.7694444444444445</v>
      </c>
      <c r="G251" s="15" t="n">
        <v>0.7729166666666667</v>
      </c>
      <c r="H251" s="15" t="n">
        <v>0.7708333333333334</v>
      </c>
      <c r="I251" s="15" t="n">
        <v>0.7701388888888889</v>
      </c>
      <c r="J251" s="15" t="n">
        <v>0.76875</v>
      </c>
      <c r="K251" s="15" t="n">
        <v>0.7708333333333334</v>
      </c>
      <c r="L251" s="15" t="n">
        <v>0.7729166666666667</v>
      </c>
      <c r="M251" s="15" t="n">
        <v>0.7708333333333334</v>
      </c>
      <c r="N251" s="15" t="n">
        <v>0.7694444444444445</v>
      </c>
      <c r="O251" s="15" t="n">
        <v>0.7701388888888889</v>
      </c>
      <c r="P251" s="15" t="n">
        <v>0.7576388888888889</v>
      </c>
      <c r="Q251" s="15" t="n">
        <v>0.7701388888888889</v>
      </c>
      <c r="R251" s="15" t="n">
        <v>0.7743055555555556</v>
      </c>
      <c r="S251" s="15" t="n">
        <v>0.7784722222222222</v>
      </c>
      <c r="T251" s="15" t="n">
        <v>0.7798611111111111</v>
      </c>
      <c r="U251" s="15" t="n">
        <v>0.7805555555555556</v>
      </c>
      <c r="V251" s="15" t="n">
        <v>0.7736111111111111</v>
      </c>
      <c r="W251" s="15" t="n">
        <v>0.7756944444444445</v>
      </c>
      <c r="X251" s="15" t="n">
        <v>0.7784722222222222</v>
      </c>
      <c r="Y251" s="15" t="n">
        <v>0.7736111111111111</v>
      </c>
      <c r="Z251" s="15" t="n">
        <v>0.7777777777777778</v>
      </c>
      <c r="AA251" s="15" t="n">
        <v>0.7784722222222222</v>
      </c>
      <c r="AB251" s="15" t="n">
        <v>0.7805555555555556</v>
      </c>
      <c r="AC251" s="15" t="n">
        <v>0.78125</v>
      </c>
      <c r="AD251" s="15" t="n">
        <v>0.78125</v>
      </c>
      <c r="AE251" s="15" t="n">
        <v>0.7819444444444444</v>
      </c>
      <c r="AF251" s="15" t="n">
        <v>0.7805555555555556</v>
      </c>
      <c r="AG251" s="15" t="n">
        <v>0.7819444444444444</v>
      </c>
      <c r="AH251" s="15" t="n">
        <v>0.7854166666666667</v>
      </c>
      <c r="AI251" s="15" t="n">
        <v>0.7888888888888889</v>
      </c>
      <c r="AJ251" s="15" t="n">
        <v>0.7854166666666667</v>
      </c>
      <c r="AK251" s="15" t="n">
        <v>0.7895833333333333</v>
      </c>
      <c r="AL251" s="15" t="n">
        <v>0.7923611111111111</v>
      </c>
      <c r="AM251" s="15" t="n">
        <v>0.7833333333333333</v>
      </c>
      <c r="AN251" s="15" t="n">
        <v>0.7854166666666667</v>
      </c>
      <c r="AO251" s="15" t="n">
        <v>0.7881944444444444</v>
      </c>
      <c r="AP251" s="15" t="n">
        <v>0.7861111111111111</v>
      </c>
      <c r="AQ251" s="15" t="n">
        <v>0.7944444444444444</v>
      </c>
      <c r="AR251" s="15" t="n">
        <v>0.7944444444444444</v>
      </c>
      <c r="AS251" s="15" t="n">
        <v>0.7958333333333333</v>
      </c>
      <c r="AT251" s="15" t="n">
        <v>0.7930555555555555</v>
      </c>
      <c r="AU251" s="15" t="n">
        <v>0.7909722222222222</v>
      </c>
      <c r="AV251" s="15" t="n">
        <v>0.7909722222222222</v>
      </c>
      <c r="AW251" s="15" t="n">
        <v>0.7930555555555555</v>
      </c>
      <c r="AX251" s="15" t="n">
        <v>0.7972222222222223</v>
      </c>
    </row>
    <row r="252">
      <c r="A252" s="14" t="n">
        <v>46271</v>
      </c>
      <c r="B252" s="15" t="n">
        <v>0.7708333333333334</v>
      </c>
      <c r="C252" s="15" t="n">
        <v>0.7597222222222222</v>
      </c>
      <c r="D252" s="15" t="n">
        <v>0.7708333333333334</v>
      </c>
      <c r="E252" s="15" t="n">
        <v>0.76875</v>
      </c>
      <c r="F252" s="15" t="n">
        <v>0.7680555555555556</v>
      </c>
      <c r="G252" s="15" t="n">
        <v>0.7715277777777778</v>
      </c>
      <c r="H252" s="15" t="n">
        <v>0.7694444444444445</v>
      </c>
      <c r="I252" s="15" t="n">
        <v>0.76875</v>
      </c>
      <c r="J252" s="15" t="n">
        <v>0.7680555555555556</v>
      </c>
      <c r="K252" s="15" t="n">
        <v>0.7694444444444445</v>
      </c>
      <c r="L252" s="15" t="n">
        <v>0.7715277777777778</v>
      </c>
      <c r="M252" s="15" t="n">
        <v>0.7694444444444445</v>
      </c>
      <c r="N252" s="15" t="n">
        <v>0.7680555555555556</v>
      </c>
      <c r="O252" s="15" t="n">
        <v>0.7694444444444445</v>
      </c>
      <c r="P252" s="15" t="n">
        <v>0.7569444444444444</v>
      </c>
      <c r="Q252" s="15" t="n">
        <v>0.7694444444444445</v>
      </c>
      <c r="R252" s="15" t="n">
        <v>0.7729166666666667</v>
      </c>
      <c r="S252" s="15" t="n">
        <v>0.7770833333333333</v>
      </c>
      <c r="T252" s="15" t="n">
        <v>0.7784722222222222</v>
      </c>
      <c r="U252" s="15" t="n">
        <v>0.7791666666666667</v>
      </c>
      <c r="V252" s="15" t="n">
        <v>0.7722222222222223</v>
      </c>
      <c r="W252" s="15" t="n">
        <v>0.7743055555555556</v>
      </c>
      <c r="X252" s="15" t="n">
        <v>0.7770833333333333</v>
      </c>
      <c r="Y252" s="15" t="n">
        <v>0.7722222222222223</v>
      </c>
      <c r="Z252" s="15" t="n">
        <v>0.7770833333333333</v>
      </c>
      <c r="AA252" s="15" t="n">
        <v>0.7777777777777778</v>
      </c>
      <c r="AB252" s="15" t="n">
        <v>0.7798611111111111</v>
      </c>
      <c r="AC252" s="15" t="n">
        <v>0.7798611111111111</v>
      </c>
      <c r="AD252" s="15" t="n">
        <v>0.7805555555555556</v>
      </c>
      <c r="AE252" s="15" t="n">
        <v>0.78125</v>
      </c>
      <c r="AF252" s="15" t="n">
        <v>0.7791666666666667</v>
      </c>
      <c r="AG252" s="15" t="n">
        <v>0.78125</v>
      </c>
      <c r="AH252" s="15" t="n">
        <v>0.7847222222222222</v>
      </c>
      <c r="AI252" s="15" t="n">
        <v>0.7875</v>
      </c>
      <c r="AJ252" s="15" t="n">
        <v>0.7847222222222222</v>
      </c>
      <c r="AK252" s="15" t="n">
        <v>0.7888888888888889</v>
      </c>
      <c r="AL252" s="15" t="n">
        <v>0.7909722222222222</v>
      </c>
      <c r="AM252" s="15" t="n">
        <v>0.7826388888888889</v>
      </c>
      <c r="AN252" s="15" t="n">
        <v>0.7840277777777778</v>
      </c>
      <c r="AO252" s="15" t="n">
        <v>0.7875</v>
      </c>
      <c r="AP252" s="15" t="n">
        <v>0.7847222222222222</v>
      </c>
      <c r="AQ252" s="15" t="n">
        <v>0.79375</v>
      </c>
      <c r="AR252" s="15" t="n">
        <v>0.79375</v>
      </c>
      <c r="AS252" s="15" t="n">
        <v>0.7944444444444444</v>
      </c>
      <c r="AT252" s="15" t="n">
        <v>0.7923611111111111</v>
      </c>
      <c r="AU252" s="15" t="n">
        <v>0.7902777777777777</v>
      </c>
      <c r="AV252" s="15" t="n">
        <v>0.7895833333333333</v>
      </c>
      <c r="AW252" s="15" t="n">
        <v>0.7916666666666666</v>
      </c>
      <c r="AX252" s="15" t="n">
        <v>0.7965277777777777</v>
      </c>
    </row>
    <row r="253">
      <c r="A253" s="14" t="n">
        <v>46272</v>
      </c>
      <c r="B253" s="15" t="n">
        <v>0.7701388888888889</v>
      </c>
      <c r="C253" s="15" t="n">
        <v>0.7583333333333333</v>
      </c>
      <c r="D253" s="15" t="n">
        <v>0.7694444444444445</v>
      </c>
      <c r="E253" s="15" t="n">
        <v>0.7673611111111112</v>
      </c>
      <c r="F253" s="15" t="n">
        <v>0.7673611111111112</v>
      </c>
      <c r="G253" s="15" t="n">
        <v>0.7701388888888889</v>
      </c>
      <c r="H253" s="15" t="n">
        <v>0.76875</v>
      </c>
      <c r="I253" s="15" t="n">
        <v>0.7680555555555556</v>
      </c>
      <c r="J253" s="15" t="n">
        <v>0.7666666666666667</v>
      </c>
      <c r="K253" s="15" t="n">
        <v>0.76875</v>
      </c>
      <c r="L253" s="15" t="n">
        <v>0.7708333333333334</v>
      </c>
      <c r="M253" s="15" t="n">
        <v>0.76875</v>
      </c>
      <c r="N253" s="15" t="n">
        <v>0.7673611111111112</v>
      </c>
      <c r="O253" s="15" t="n">
        <v>0.7680555555555556</v>
      </c>
      <c r="P253" s="15" t="n">
        <v>0.75625</v>
      </c>
      <c r="Q253" s="15" t="n">
        <v>0.7680555555555556</v>
      </c>
      <c r="R253" s="15" t="n">
        <v>0.7722222222222223</v>
      </c>
      <c r="S253" s="15" t="n">
        <v>0.7756944444444445</v>
      </c>
      <c r="T253" s="15" t="n">
        <v>0.7777777777777778</v>
      </c>
      <c r="U253" s="15" t="n">
        <v>0.7784722222222222</v>
      </c>
      <c r="V253" s="15" t="n">
        <v>0.7715277777777778</v>
      </c>
      <c r="W253" s="15" t="n">
        <v>0.7736111111111111</v>
      </c>
      <c r="X253" s="15" t="n">
        <v>0.7763888888888889</v>
      </c>
      <c r="Y253" s="15" t="n">
        <v>0.7715277777777778</v>
      </c>
      <c r="Z253" s="15" t="n">
        <v>0.7756944444444445</v>
      </c>
      <c r="AA253" s="15" t="n">
        <v>0.7763888888888889</v>
      </c>
      <c r="AB253" s="15" t="n">
        <v>0.7784722222222222</v>
      </c>
      <c r="AC253" s="15" t="n">
        <v>0.7791666666666667</v>
      </c>
      <c r="AD253" s="15" t="n">
        <v>0.7791666666666667</v>
      </c>
      <c r="AE253" s="15" t="n">
        <v>0.7805555555555556</v>
      </c>
      <c r="AF253" s="15" t="n">
        <v>0.7784722222222222</v>
      </c>
      <c r="AG253" s="15" t="n">
        <v>0.7798611111111111</v>
      </c>
      <c r="AH253" s="15" t="n">
        <v>0.7833333333333333</v>
      </c>
      <c r="AI253" s="15" t="n">
        <v>0.7868055555555555</v>
      </c>
      <c r="AJ253" s="15" t="n">
        <v>0.7840277777777778</v>
      </c>
      <c r="AK253" s="15" t="n">
        <v>0.7875</v>
      </c>
      <c r="AL253" s="15" t="n">
        <v>0.7902777777777777</v>
      </c>
      <c r="AM253" s="15" t="n">
        <v>0.78125</v>
      </c>
      <c r="AN253" s="15" t="n">
        <v>0.7833333333333333</v>
      </c>
      <c r="AO253" s="15" t="n">
        <v>0.7861111111111111</v>
      </c>
      <c r="AP253" s="15" t="n">
        <v>0.7840277777777778</v>
      </c>
      <c r="AQ253" s="15" t="n">
        <v>0.7930555555555555</v>
      </c>
      <c r="AR253" s="15" t="n">
        <v>0.7930555555555555</v>
      </c>
      <c r="AS253" s="15" t="n">
        <v>0.79375</v>
      </c>
      <c r="AT253" s="15" t="n">
        <v>0.7916666666666666</v>
      </c>
      <c r="AU253" s="15" t="n">
        <v>0.7888888888888889</v>
      </c>
      <c r="AV253" s="15" t="n">
        <v>0.7888888888888889</v>
      </c>
      <c r="AW253" s="15" t="n">
        <v>0.7909722222222222</v>
      </c>
      <c r="AX253" s="15" t="n">
        <v>0.7958333333333333</v>
      </c>
    </row>
    <row r="254">
      <c r="A254" s="14" t="n">
        <v>46273</v>
      </c>
      <c r="B254" s="15" t="n">
        <v>0.76875</v>
      </c>
      <c r="C254" s="15" t="n">
        <v>0.7569444444444444</v>
      </c>
      <c r="D254" s="15" t="n">
        <v>0.7680555555555556</v>
      </c>
      <c r="E254" s="15" t="n">
        <v>0.7666666666666667</v>
      </c>
      <c r="F254" s="15" t="n">
        <v>0.7659722222222223</v>
      </c>
      <c r="G254" s="15" t="n">
        <v>0.7694444444444445</v>
      </c>
      <c r="H254" s="15" t="n">
        <v>0.7673611111111112</v>
      </c>
      <c r="I254" s="15" t="n">
        <v>0.7666666666666667</v>
      </c>
      <c r="J254" s="15" t="n">
        <v>0.7659722222222223</v>
      </c>
      <c r="K254" s="15" t="n">
        <v>0.7673611111111112</v>
      </c>
      <c r="L254" s="15" t="n">
        <v>0.7694444444444445</v>
      </c>
      <c r="M254" s="15" t="n">
        <v>0.7673611111111112</v>
      </c>
      <c r="N254" s="15" t="n">
        <v>0.7659722222222223</v>
      </c>
      <c r="O254" s="15" t="n">
        <v>0.7673611111111112</v>
      </c>
      <c r="P254" s="15" t="n">
        <v>0.7555555555555555</v>
      </c>
      <c r="Q254" s="15" t="n">
        <v>0.7673611111111112</v>
      </c>
      <c r="R254" s="15" t="n">
        <v>0.7708333333333334</v>
      </c>
      <c r="S254" s="15" t="n">
        <v>0.775</v>
      </c>
      <c r="T254" s="15" t="n">
        <v>0.7763888888888889</v>
      </c>
      <c r="U254" s="15" t="n">
        <v>0.7770833333333333</v>
      </c>
      <c r="V254" s="15" t="n">
        <v>0.7708333333333334</v>
      </c>
      <c r="W254" s="15" t="n">
        <v>0.7722222222222223</v>
      </c>
      <c r="X254" s="15" t="n">
        <v>0.7756944444444445</v>
      </c>
      <c r="Y254" s="15" t="n">
        <v>0.7708333333333334</v>
      </c>
      <c r="Z254" s="15" t="n">
        <v>0.775</v>
      </c>
      <c r="AA254" s="15" t="n">
        <v>0.7756944444444445</v>
      </c>
      <c r="AB254" s="15" t="n">
        <v>0.7777777777777778</v>
      </c>
      <c r="AC254" s="15" t="n">
        <v>0.7777777777777778</v>
      </c>
      <c r="AD254" s="15" t="n">
        <v>0.7784722222222222</v>
      </c>
      <c r="AE254" s="15" t="n">
        <v>0.7791666666666667</v>
      </c>
      <c r="AF254" s="15" t="n">
        <v>0.7777777777777778</v>
      </c>
      <c r="AG254" s="15" t="n">
        <v>0.7791666666666667</v>
      </c>
      <c r="AH254" s="15" t="n">
        <v>0.7826388888888889</v>
      </c>
      <c r="AI254" s="15" t="n">
        <v>0.7854166666666667</v>
      </c>
      <c r="AJ254" s="15" t="n">
        <v>0.7826388888888889</v>
      </c>
      <c r="AK254" s="15" t="n">
        <v>0.7868055555555555</v>
      </c>
      <c r="AL254" s="15" t="n">
        <v>0.7895833333333333</v>
      </c>
      <c r="AM254" s="15" t="n">
        <v>0.7805555555555556</v>
      </c>
      <c r="AN254" s="15" t="n">
        <v>0.7819444444444444</v>
      </c>
      <c r="AO254" s="15" t="n">
        <v>0.7854166666666667</v>
      </c>
      <c r="AP254" s="15" t="n">
        <v>0.7833333333333333</v>
      </c>
      <c r="AQ254" s="15" t="n">
        <v>0.7916666666666666</v>
      </c>
      <c r="AR254" s="15" t="n">
        <v>0.7916666666666666</v>
      </c>
      <c r="AS254" s="15" t="n">
        <v>0.7930555555555555</v>
      </c>
      <c r="AT254" s="15" t="n">
        <v>0.7902777777777777</v>
      </c>
      <c r="AU254" s="15" t="n">
        <v>0.7881944444444444</v>
      </c>
      <c r="AV254" s="15" t="n">
        <v>0.7881944444444444</v>
      </c>
      <c r="AW254" s="15" t="n">
        <v>0.7902777777777777</v>
      </c>
      <c r="AX254" s="15" t="n">
        <v>0.7951388888888888</v>
      </c>
    </row>
    <row r="255">
      <c r="A255" s="14" t="n">
        <v>46274</v>
      </c>
      <c r="B255" s="15" t="n">
        <v>0.7673611111111112</v>
      </c>
      <c r="C255" s="15" t="n">
        <v>0.7555555555555555</v>
      </c>
      <c r="D255" s="15" t="n">
        <v>0.7673611111111112</v>
      </c>
      <c r="E255" s="15" t="n">
        <v>0.7652777777777777</v>
      </c>
      <c r="F255" s="15" t="n">
        <v>0.7645833333333333</v>
      </c>
      <c r="G255" s="15" t="n">
        <v>0.7680555555555556</v>
      </c>
      <c r="H255" s="15" t="n">
        <v>0.7666666666666667</v>
      </c>
      <c r="I255" s="15" t="n">
        <v>0.7659722222222223</v>
      </c>
      <c r="J255" s="15" t="n">
        <v>0.7645833333333333</v>
      </c>
      <c r="K255" s="15" t="n">
        <v>0.7666666666666667</v>
      </c>
      <c r="L255" s="15" t="n">
        <v>0.76875</v>
      </c>
      <c r="M255" s="15" t="n">
        <v>0.7666666666666667</v>
      </c>
      <c r="N255" s="15" t="n">
        <v>0.7652777777777777</v>
      </c>
      <c r="O255" s="15" t="n">
        <v>0.7659722222222223</v>
      </c>
      <c r="P255" s="15" t="n">
        <v>0.7548611111111111</v>
      </c>
      <c r="Q255" s="15" t="n">
        <v>0.7666666666666667</v>
      </c>
      <c r="R255" s="15" t="n">
        <v>0.7694444444444445</v>
      </c>
      <c r="S255" s="15" t="n">
        <v>0.7736111111111111</v>
      </c>
      <c r="T255" s="15" t="n">
        <v>0.7756944444444445</v>
      </c>
      <c r="U255" s="15" t="n">
        <v>0.7763888888888889</v>
      </c>
      <c r="V255" s="15" t="n">
        <v>0.7694444444444445</v>
      </c>
      <c r="W255" s="15" t="n">
        <v>0.7715277777777778</v>
      </c>
      <c r="X255" s="15" t="n">
        <v>0.7743055555555556</v>
      </c>
      <c r="Y255" s="15" t="n">
        <v>0.7694444444444445</v>
      </c>
      <c r="Z255" s="15" t="n">
        <v>0.7736111111111111</v>
      </c>
      <c r="AA255" s="15" t="n">
        <v>0.7743055555555556</v>
      </c>
      <c r="AB255" s="15" t="n">
        <v>0.7763888888888889</v>
      </c>
      <c r="AC255" s="15" t="n">
        <v>0.7770833333333333</v>
      </c>
      <c r="AD255" s="15" t="n">
        <v>0.7770833333333333</v>
      </c>
      <c r="AE255" s="15" t="n">
        <v>0.7784722222222222</v>
      </c>
      <c r="AF255" s="15" t="n">
        <v>0.7763888888888889</v>
      </c>
      <c r="AG255" s="15" t="n">
        <v>0.7777777777777778</v>
      </c>
      <c r="AH255" s="15" t="n">
        <v>0.78125</v>
      </c>
      <c r="AI255" s="15" t="n">
        <v>0.7847222222222222</v>
      </c>
      <c r="AJ255" s="15" t="n">
        <v>0.7819444444444444</v>
      </c>
      <c r="AK255" s="15" t="n">
        <v>0.7854166666666667</v>
      </c>
      <c r="AL255" s="15" t="n">
        <v>0.7881944444444444</v>
      </c>
      <c r="AM255" s="15" t="n">
        <v>0.7798611111111111</v>
      </c>
      <c r="AN255" s="15" t="n">
        <v>0.78125</v>
      </c>
      <c r="AO255" s="15" t="n">
        <v>0.7847222222222222</v>
      </c>
      <c r="AP255" s="15" t="n">
        <v>0.7819444444444444</v>
      </c>
      <c r="AQ255" s="15" t="n">
        <v>0.7909722222222222</v>
      </c>
      <c r="AR255" s="15" t="n">
        <v>0.7909722222222222</v>
      </c>
      <c r="AS255" s="15" t="n">
        <v>0.7916666666666666</v>
      </c>
      <c r="AT255" s="15" t="n">
        <v>0.7895833333333333</v>
      </c>
      <c r="AU255" s="15" t="n">
        <v>0.7875</v>
      </c>
      <c r="AV255" s="15" t="n">
        <v>0.7868055555555555</v>
      </c>
      <c r="AW255" s="15" t="n">
        <v>0.7895833333333333</v>
      </c>
      <c r="AX255" s="15" t="n">
        <v>0.7944444444444444</v>
      </c>
    </row>
    <row r="256">
      <c r="A256" s="14" t="n">
        <v>46275</v>
      </c>
      <c r="B256" s="15" t="n">
        <v>0.7659722222222223</v>
      </c>
      <c r="C256" s="15" t="n">
        <v>0.7548611111111111</v>
      </c>
      <c r="D256" s="15" t="n">
        <v>0.7659722222222223</v>
      </c>
      <c r="E256" s="15" t="n">
        <v>0.7638888888888888</v>
      </c>
      <c r="F256" s="15" t="n">
        <v>0.7638888888888888</v>
      </c>
      <c r="G256" s="15" t="n">
        <v>0.7666666666666667</v>
      </c>
      <c r="H256" s="15" t="n">
        <v>0.7652777777777777</v>
      </c>
      <c r="I256" s="15" t="n">
        <v>0.7645833333333333</v>
      </c>
      <c r="J256" s="15" t="n">
        <v>0.7638888888888888</v>
      </c>
      <c r="K256" s="15" t="n">
        <v>0.7652777777777777</v>
      </c>
      <c r="L256" s="15" t="n">
        <v>0.7673611111111112</v>
      </c>
      <c r="M256" s="15" t="n">
        <v>0.7652777777777777</v>
      </c>
      <c r="N256" s="15" t="n">
        <v>0.7638888888888888</v>
      </c>
      <c r="O256" s="15" t="n">
        <v>0.7652777777777777</v>
      </c>
      <c r="P256" s="15" t="n">
        <v>0.7534722222222222</v>
      </c>
      <c r="Q256" s="15" t="n">
        <v>0.7652777777777777</v>
      </c>
      <c r="R256" s="15" t="n">
        <v>0.76875</v>
      </c>
      <c r="S256" s="15" t="n">
        <v>0.7729166666666667</v>
      </c>
      <c r="T256" s="15" t="n">
        <v>0.7743055555555556</v>
      </c>
      <c r="U256" s="15" t="n">
        <v>0.775</v>
      </c>
      <c r="V256" s="15" t="n">
        <v>0.76875</v>
      </c>
      <c r="W256" s="15" t="n">
        <v>0.7701388888888889</v>
      </c>
      <c r="X256" s="15" t="n">
        <v>0.7736111111111111</v>
      </c>
      <c r="Y256" s="15" t="n">
        <v>0.76875</v>
      </c>
      <c r="Z256" s="15" t="n">
        <v>0.7729166666666667</v>
      </c>
      <c r="AA256" s="15" t="n">
        <v>0.7736111111111111</v>
      </c>
      <c r="AB256" s="15" t="n">
        <v>0.7756944444444445</v>
      </c>
      <c r="AC256" s="15" t="n">
        <v>0.7756944444444445</v>
      </c>
      <c r="AD256" s="15" t="n">
        <v>0.7763888888888889</v>
      </c>
      <c r="AE256" s="15" t="n">
        <v>0.7770833333333333</v>
      </c>
      <c r="AF256" s="15" t="n">
        <v>0.7756944444444445</v>
      </c>
      <c r="AG256" s="15" t="n">
        <v>0.7770833333333333</v>
      </c>
      <c r="AH256" s="15" t="n">
        <v>0.7805555555555556</v>
      </c>
      <c r="AI256" s="15" t="n">
        <v>0.7833333333333333</v>
      </c>
      <c r="AJ256" s="15" t="n">
        <v>0.7805555555555556</v>
      </c>
      <c r="AK256" s="15" t="n">
        <v>0.7847222222222222</v>
      </c>
      <c r="AL256" s="15" t="n">
        <v>0.7875</v>
      </c>
      <c r="AM256" s="15" t="n">
        <v>0.7784722222222222</v>
      </c>
      <c r="AN256" s="15" t="n">
        <v>0.7798611111111111</v>
      </c>
      <c r="AO256" s="15" t="n">
        <v>0.7833333333333333</v>
      </c>
      <c r="AP256" s="15" t="n">
        <v>0.78125</v>
      </c>
      <c r="AQ256" s="15" t="n">
        <v>0.7895833333333333</v>
      </c>
      <c r="AR256" s="15" t="n">
        <v>0.7902777777777777</v>
      </c>
      <c r="AS256" s="15" t="n">
        <v>0.7909722222222222</v>
      </c>
      <c r="AT256" s="15" t="n">
        <v>0.7888888888888889</v>
      </c>
      <c r="AU256" s="15" t="n">
        <v>0.7861111111111111</v>
      </c>
      <c r="AV256" s="15" t="n">
        <v>0.7861111111111111</v>
      </c>
      <c r="AW256" s="15" t="n">
        <v>0.7881944444444444</v>
      </c>
      <c r="AX256" s="15" t="n">
        <v>0.79375</v>
      </c>
    </row>
    <row r="257">
      <c r="A257" s="14" t="n">
        <v>46276</v>
      </c>
      <c r="B257" s="15" t="n">
        <v>0.7645833333333333</v>
      </c>
      <c r="C257" s="15" t="n">
        <v>0.7534722222222222</v>
      </c>
      <c r="D257" s="15" t="n">
        <v>0.7645833333333333</v>
      </c>
      <c r="E257" s="15" t="n">
        <v>0.7631944444444444</v>
      </c>
      <c r="F257" s="15" t="n">
        <v>0.7625</v>
      </c>
      <c r="G257" s="15" t="n">
        <v>0.7659722222222223</v>
      </c>
      <c r="H257" s="15" t="n">
        <v>0.7638888888888888</v>
      </c>
      <c r="I257" s="15" t="n">
        <v>0.7631944444444444</v>
      </c>
      <c r="J257" s="15" t="n">
        <v>0.7625</v>
      </c>
      <c r="K257" s="15" t="n">
        <v>0.7645833333333333</v>
      </c>
      <c r="L257" s="15" t="n">
        <v>0.7666666666666667</v>
      </c>
      <c r="M257" s="15" t="n">
        <v>0.7645833333333333</v>
      </c>
      <c r="N257" s="15" t="n">
        <v>0.7631944444444444</v>
      </c>
      <c r="O257" s="15" t="n">
        <v>0.7638888888888888</v>
      </c>
      <c r="P257" s="15" t="n">
        <v>0.7527777777777778</v>
      </c>
      <c r="Q257" s="15" t="n">
        <v>0.7645833333333333</v>
      </c>
      <c r="R257" s="15" t="n">
        <v>0.7673611111111112</v>
      </c>
      <c r="S257" s="15" t="n">
        <v>0.7715277777777778</v>
      </c>
      <c r="T257" s="15" t="n">
        <v>0.7736111111111111</v>
      </c>
      <c r="U257" s="15" t="n">
        <v>0.7743055555555556</v>
      </c>
      <c r="V257" s="15" t="n">
        <v>0.7673611111111112</v>
      </c>
      <c r="W257" s="15" t="n">
        <v>0.7694444444444445</v>
      </c>
      <c r="X257" s="15" t="n">
        <v>0.7722222222222223</v>
      </c>
      <c r="Y257" s="15" t="n">
        <v>0.7673611111111112</v>
      </c>
      <c r="Z257" s="15" t="n">
        <v>0.7715277777777778</v>
      </c>
      <c r="AA257" s="15" t="n">
        <v>0.7729166666666667</v>
      </c>
      <c r="AB257" s="15" t="n">
        <v>0.7743055555555556</v>
      </c>
      <c r="AC257" s="15" t="n">
        <v>0.775</v>
      </c>
      <c r="AD257" s="15" t="n">
        <v>0.7756944444444445</v>
      </c>
      <c r="AE257" s="15" t="n">
        <v>0.7763888888888889</v>
      </c>
      <c r="AF257" s="15" t="n">
        <v>0.7743055555555556</v>
      </c>
      <c r="AG257" s="15" t="n">
        <v>0.7763888888888889</v>
      </c>
      <c r="AH257" s="15" t="n">
        <v>0.7791666666666667</v>
      </c>
      <c r="AI257" s="15" t="n">
        <v>0.7826388888888889</v>
      </c>
      <c r="AJ257" s="15" t="n">
        <v>0.7798611111111111</v>
      </c>
      <c r="AK257" s="15" t="n">
        <v>0.7833333333333333</v>
      </c>
      <c r="AL257" s="15" t="n">
        <v>0.7861111111111111</v>
      </c>
      <c r="AM257" s="15" t="n">
        <v>0.7777777777777778</v>
      </c>
      <c r="AN257" s="15" t="n">
        <v>0.7791666666666667</v>
      </c>
      <c r="AO257" s="15" t="n">
        <v>0.7826388888888889</v>
      </c>
      <c r="AP257" s="15" t="n">
        <v>0.7798611111111111</v>
      </c>
      <c r="AQ257" s="15" t="n">
        <v>0.7888888888888889</v>
      </c>
      <c r="AR257" s="15" t="n">
        <v>0.7888888888888889</v>
      </c>
      <c r="AS257" s="15" t="n">
        <v>0.7902777777777777</v>
      </c>
      <c r="AT257" s="15" t="n">
        <v>0.7875</v>
      </c>
      <c r="AU257" s="15" t="n">
        <v>0.7854166666666667</v>
      </c>
      <c r="AV257" s="15" t="n">
        <v>0.7854166666666667</v>
      </c>
      <c r="AW257" s="15" t="n">
        <v>0.7875</v>
      </c>
      <c r="AX257" s="15" t="n">
        <v>0.7930555555555555</v>
      </c>
    </row>
    <row r="258">
      <c r="A258" s="14" t="n">
        <v>46277</v>
      </c>
      <c r="B258" s="15" t="n">
        <v>0.7638888888888888</v>
      </c>
      <c r="C258" s="15" t="n">
        <v>0.7520833333333333</v>
      </c>
      <c r="D258" s="15" t="n">
        <v>0.7638888888888888</v>
      </c>
      <c r="E258" s="15" t="n">
        <v>0.7618055555555555</v>
      </c>
      <c r="F258" s="15" t="n">
        <v>0.7618055555555555</v>
      </c>
      <c r="G258" s="15" t="n">
        <v>0.7645833333333333</v>
      </c>
      <c r="H258" s="15" t="n">
        <v>0.7631944444444444</v>
      </c>
      <c r="I258" s="15" t="n">
        <v>0.7625</v>
      </c>
      <c r="J258" s="15" t="n">
        <v>0.7618055555555555</v>
      </c>
      <c r="K258" s="15" t="n">
        <v>0.7631944444444444</v>
      </c>
      <c r="L258" s="15" t="n">
        <v>0.7652777777777777</v>
      </c>
      <c r="M258" s="15" t="n">
        <v>0.7631944444444444</v>
      </c>
      <c r="N258" s="15" t="n">
        <v>0.7618055555555555</v>
      </c>
      <c r="O258" s="15" t="n">
        <v>0.7631944444444444</v>
      </c>
      <c r="P258" s="15" t="n">
        <v>0.7520833333333333</v>
      </c>
      <c r="Q258" s="15" t="n">
        <v>0.7631944444444444</v>
      </c>
      <c r="R258" s="15" t="n">
        <v>0.7666666666666667</v>
      </c>
      <c r="S258" s="15" t="n">
        <v>0.7708333333333334</v>
      </c>
      <c r="T258" s="15" t="n">
        <v>0.7722222222222223</v>
      </c>
      <c r="U258" s="15" t="n">
        <v>0.7729166666666667</v>
      </c>
      <c r="V258" s="15" t="n">
        <v>0.7666666666666667</v>
      </c>
      <c r="W258" s="15" t="n">
        <v>0.7680555555555556</v>
      </c>
      <c r="X258" s="15" t="n">
        <v>0.7715277777777778</v>
      </c>
      <c r="Y258" s="15" t="n">
        <v>0.7666666666666667</v>
      </c>
      <c r="Z258" s="15" t="n">
        <v>0.7708333333333334</v>
      </c>
      <c r="AA258" s="15" t="n">
        <v>0.7715277777777778</v>
      </c>
      <c r="AB258" s="15" t="n">
        <v>0.7736111111111111</v>
      </c>
      <c r="AC258" s="15" t="n">
        <v>0.7736111111111111</v>
      </c>
      <c r="AD258" s="15" t="n">
        <v>0.7743055555555556</v>
      </c>
      <c r="AE258" s="15" t="n">
        <v>0.775</v>
      </c>
      <c r="AF258" s="15" t="n">
        <v>0.7736111111111111</v>
      </c>
      <c r="AG258" s="15" t="n">
        <v>0.775</v>
      </c>
      <c r="AH258" s="15" t="n">
        <v>0.7784722222222222</v>
      </c>
      <c r="AI258" s="15" t="n">
        <v>0.7819444444444444</v>
      </c>
      <c r="AJ258" s="15" t="n">
        <v>0.7784722222222222</v>
      </c>
      <c r="AK258" s="15" t="n">
        <v>0.7826388888888889</v>
      </c>
      <c r="AL258" s="15" t="n">
        <v>0.7854166666666667</v>
      </c>
      <c r="AM258" s="15" t="n">
        <v>0.7763888888888889</v>
      </c>
      <c r="AN258" s="15" t="n">
        <v>0.7784722222222222</v>
      </c>
      <c r="AO258" s="15" t="n">
        <v>0.78125</v>
      </c>
      <c r="AP258" s="15" t="n">
        <v>0.7791666666666667</v>
      </c>
      <c r="AQ258" s="15" t="n">
        <v>0.7881944444444444</v>
      </c>
      <c r="AR258" s="15" t="n">
        <v>0.7881944444444444</v>
      </c>
      <c r="AS258" s="15" t="n">
        <v>0.7888888888888889</v>
      </c>
      <c r="AT258" s="15" t="n">
        <v>0.7868055555555555</v>
      </c>
      <c r="AU258" s="15" t="n">
        <v>0.7847222222222222</v>
      </c>
      <c r="AV258" s="15" t="n">
        <v>0.7840277777777778</v>
      </c>
      <c r="AW258" s="15" t="n">
        <v>0.7868055555555555</v>
      </c>
      <c r="AX258" s="15" t="n">
        <v>0.7923611111111111</v>
      </c>
    </row>
    <row r="259">
      <c r="A259" s="14" t="n">
        <v>46278</v>
      </c>
      <c r="B259" s="15" t="n">
        <v>0.7625</v>
      </c>
      <c r="C259" s="15" t="n">
        <v>0.7506944444444444</v>
      </c>
      <c r="D259" s="15" t="n">
        <v>0.7625</v>
      </c>
      <c r="E259" s="15" t="n">
        <v>0.7604166666666666</v>
      </c>
      <c r="F259" s="15" t="n">
        <v>0.7604166666666666</v>
      </c>
      <c r="G259" s="15" t="n">
        <v>0.7631944444444444</v>
      </c>
      <c r="H259" s="15" t="n">
        <v>0.7618055555555555</v>
      </c>
      <c r="I259" s="15" t="n">
        <v>0.7611111111111111</v>
      </c>
      <c r="J259" s="15" t="n">
        <v>0.7604166666666666</v>
      </c>
      <c r="K259" s="15" t="n">
        <v>0.7625</v>
      </c>
      <c r="L259" s="15" t="n">
        <v>0.7645833333333333</v>
      </c>
      <c r="M259" s="15" t="n">
        <v>0.7625</v>
      </c>
      <c r="N259" s="15" t="n">
        <v>0.7611111111111111</v>
      </c>
      <c r="O259" s="15" t="n">
        <v>0.7618055555555555</v>
      </c>
      <c r="P259" s="15" t="n">
        <v>0.7513888888888889</v>
      </c>
      <c r="Q259" s="15" t="n">
        <v>0.7625</v>
      </c>
      <c r="R259" s="15" t="n">
        <v>0.7652777777777777</v>
      </c>
      <c r="S259" s="15" t="n">
        <v>0.7694444444444445</v>
      </c>
      <c r="T259" s="15" t="n">
        <v>0.7715277777777778</v>
      </c>
      <c r="U259" s="15" t="n">
        <v>0.7722222222222223</v>
      </c>
      <c r="V259" s="15" t="n">
        <v>0.7652777777777777</v>
      </c>
      <c r="W259" s="15" t="n">
        <v>0.7666666666666667</v>
      </c>
      <c r="X259" s="15" t="n">
        <v>0.7701388888888889</v>
      </c>
      <c r="Y259" s="15" t="n">
        <v>0.7652777777777777</v>
      </c>
      <c r="Z259" s="15" t="n">
        <v>0.7694444444444445</v>
      </c>
      <c r="AA259" s="15" t="n">
        <v>0.7708333333333334</v>
      </c>
      <c r="AB259" s="15" t="n">
        <v>0.7722222222222223</v>
      </c>
      <c r="AC259" s="15" t="n">
        <v>0.7729166666666667</v>
      </c>
      <c r="AD259" s="15" t="n">
        <v>0.7736111111111111</v>
      </c>
      <c r="AE259" s="15" t="n">
        <v>0.7743055555555556</v>
      </c>
      <c r="AF259" s="15" t="n">
        <v>0.7722222222222223</v>
      </c>
      <c r="AG259" s="15" t="n">
        <v>0.7743055555555556</v>
      </c>
      <c r="AH259" s="15" t="n">
        <v>0.7770833333333333</v>
      </c>
      <c r="AI259" s="15" t="n">
        <v>0.7805555555555556</v>
      </c>
      <c r="AJ259" s="15" t="n">
        <v>0.7777777777777778</v>
      </c>
      <c r="AK259" s="15" t="n">
        <v>0.7819444444444444</v>
      </c>
      <c r="AL259" s="15" t="n">
        <v>0.7840277777777778</v>
      </c>
      <c r="AM259" s="15" t="n">
        <v>0.7756944444444445</v>
      </c>
      <c r="AN259" s="15" t="n">
        <v>0.7770833333333333</v>
      </c>
      <c r="AO259" s="15" t="n">
        <v>0.7805555555555556</v>
      </c>
      <c r="AP259" s="15" t="n">
        <v>0.7784722222222222</v>
      </c>
      <c r="AQ259" s="15" t="n">
        <v>0.7868055555555555</v>
      </c>
      <c r="AR259" s="15" t="n">
        <v>0.7868055555555555</v>
      </c>
      <c r="AS259" s="15" t="n">
        <v>0.7881944444444444</v>
      </c>
      <c r="AT259" s="15" t="n">
        <v>0.7854166666666667</v>
      </c>
      <c r="AU259" s="15" t="n">
        <v>0.7833333333333333</v>
      </c>
      <c r="AV259" s="15" t="n">
        <v>0.7833333333333333</v>
      </c>
      <c r="AW259" s="15" t="n">
        <v>0.7854166666666667</v>
      </c>
      <c r="AX259" s="15" t="n">
        <v>0.7909722222222222</v>
      </c>
    </row>
    <row r="260">
      <c r="A260" s="14" t="n">
        <v>46279</v>
      </c>
      <c r="B260" s="15" t="n">
        <v>0.7611111111111111</v>
      </c>
      <c r="C260" s="15" t="n">
        <v>0.7493055555555556</v>
      </c>
      <c r="D260" s="15" t="n">
        <v>0.7611111111111111</v>
      </c>
      <c r="E260" s="15" t="n">
        <v>0.7597222222222222</v>
      </c>
      <c r="F260" s="15" t="n">
        <v>0.7590277777777777</v>
      </c>
      <c r="G260" s="15" t="n">
        <v>0.7625</v>
      </c>
      <c r="H260" s="15" t="n">
        <v>0.7611111111111111</v>
      </c>
      <c r="I260" s="15" t="n">
        <v>0.7604166666666666</v>
      </c>
      <c r="J260" s="15" t="n">
        <v>0.7597222222222222</v>
      </c>
      <c r="K260" s="15" t="n">
        <v>0.7611111111111111</v>
      </c>
      <c r="L260" s="15" t="n">
        <v>0.7631944444444444</v>
      </c>
      <c r="M260" s="15" t="n">
        <v>0.7611111111111111</v>
      </c>
      <c r="N260" s="15" t="n">
        <v>0.7597222222222222</v>
      </c>
      <c r="O260" s="15" t="n">
        <v>0.7611111111111111</v>
      </c>
      <c r="P260" s="15" t="n">
        <v>0.7506944444444444</v>
      </c>
      <c r="Q260" s="15" t="n">
        <v>0.7611111111111111</v>
      </c>
      <c r="R260" s="15" t="n">
        <v>0.7645833333333333</v>
      </c>
      <c r="S260" s="15" t="n">
        <v>0.76875</v>
      </c>
      <c r="T260" s="15" t="n">
        <v>0.7701388888888889</v>
      </c>
      <c r="U260" s="15" t="n">
        <v>0.7708333333333334</v>
      </c>
      <c r="V260" s="15" t="n">
        <v>0.7645833333333333</v>
      </c>
      <c r="W260" s="15" t="n">
        <v>0.7659722222222223</v>
      </c>
      <c r="X260" s="15" t="n">
        <v>0.7694444444444445</v>
      </c>
      <c r="Y260" s="15" t="n">
        <v>0.7645833333333333</v>
      </c>
      <c r="Z260" s="15" t="n">
        <v>0.76875</v>
      </c>
      <c r="AA260" s="15" t="n">
        <v>0.7694444444444445</v>
      </c>
      <c r="AB260" s="15" t="n">
        <v>0.7715277777777778</v>
      </c>
      <c r="AC260" s="15" t="n">
        <v>0.7715277777777778</v>
      </c>
      <c r="AD260" s="15" t="n">
        <v>0.7722222222222223</v>
      </c>
      <c r="AE260" s="15" t="n">
        <v>0.7729166666666667</v>
      </c>
      <c r="AF260" s="15" t="n">
        <v>0.7715277777777778</v>
      </c>
      <c r="AG260" s="15" t="n">
        <v>0.7729166666666667</v>
      </c>
      <c r="AH260" s="15" t="n">
        <v>0.7763888888888889</v>
      </c>
      <c r="AI260" s="15" t="n">
        <v>0.7798611111111111</v>
      </c>
      <c r="AJ260" s="15" t="n">
        <v>0.7763888888888889</v>
      </c>
      <c r="AK260" s="15" t="n">
        <v>0.7805555555555556</v>
      </c>
      <c r="AL260" s="15" t="n">
        <v>0.7833333333333333</v>
      </c>
      <c r="AM260" s="15" t="n">
        <v>0.775</v>
      </c>
      <c r="AN260" s="15" t="n">
        <v>0.7763888888888889</v>
      </c>
      <c r="AO260" s="15" t="n">
        <v>0.7798611111111111</v>
      </c>
      <c r="AP260" s="15" t="n">
        <v>0.7770833333333333</v>
      </c>
      <c r="AQ260" s="15" t="n">
        <v>0.7861111111111111</v>
      </c>
      <c r="AR260" s="15" t="n">
        <v>0.7861111111111111</v>
      </c>
      <c r="AS260" s="15" t="n">
        <v>0.7868055555555555</v>
      </c>
      <c r="AT260" s="15" t="n">
        <v>0.7847222222222222</v>
      </c>
      <c r="AU260" s="15" t="n">
        <v>0.7826388888888889</v>
      </c>
      <c r="AV260" s="15" t="n">
        <v>0.7826388888888889</v>
      </c>
      <c r="AW260" s="15" t="n">
        <v>0.7847222222222222</v>
      </c>
      <c r="AX260" s="15" t="n">
        <v>0.7902777777777777</v>
      </c>
    </row>
    <row r="261">
      <c r="A261" s="14" t="n">
        <v>46280</v>
      </c>
      <c r="B261" s="15" t="n">
        <v>0.7597222222222222</v>
      </c>
      <c r="C261" s="15" t="n">
        <v>0.7479166666666667</v>
      </c>
      <c r="D261" s="15" t="n">
        <v>0.7597222222222222</v>
      </c>
      <c r="E261" s="15" t="n">
        <v>0.7583333333333333</v>
      </c>
      <c r="F261" s="15" t="n">
        <v>0.7583333333333333</v>
      </c>
      <c r="G261" s="15" t="n">
        <v>0.7611111111111111</v>
      </c>
      <c r="H261" s="15" t="n">
        <v>0.7597222222222222</v>
      </c>
      <c r="I261" s="15" t="n">
        <v>0.7590277777777777</v>
      </c>
      <c r="J261" s="15" t="n">
        <v>0.7583333333333333</v>
      </c>
      <c r="K261" s="15" t="n">
        <v>0.7604166666666666</v>
      </c>
      <c r="L261" s="15" t="n">
        <v>0.7625</v>
      </c>
      <c r="M261" s="15" t="n">
        <v>0.7604166666666666</v>
      </c>
      <c r="N261" s="15" t="n">
        <v>0.7590277777777777</v>
      </c>
      <c r="O261" s="15" t="n">
        <v>0.7597222222222222</v>
      </c>
      <c r="P261" s="15" t="n">
        <v>0.75</v>
      </c>
      <c r="Q261" s="15" t="n">
        <v>0.7604166666666666</v>
      </c>
      <c r="R261" s="15" t="n">
        <v>0.7631944444444444</v>
      </c>
      <c r="S261" s="15" t="n">
        <v>0.7673611111111112</v>
      </c>
      <c r="T261" s="15" t="n">
        <v>0.76875</v>
      </c>
      <c r="U261" s="15" t="n">
        <v>0.7701388888888889</v>
      </c>
      <c r="V261" s="15" t="n">
        <v>0.7631944444444444</v>
      </c>
      <c r="W261" s="15" t="n">
        <v>0.7645833333333333</v>
      </c>
      <c r="X261" s="15" t="n">
        <v>0.7680555555555556</v>
      </c>
      <c r="Y261" s="15" t="n">
        <v>0.7631944444444444</v>
      </c>
      <c r="Z261" s="15" t="n">
        <v>0.7673611111111112</v>
      </c>
      <c r="AA261" s="15" t="n">
        <v>0.76875</v>
      </c>
      <c r="AB261" s="15" t="n">
        <v>0.7708333333333334</v>
      </c>
      <c r="AC261" s="15" t="n">
        <v>0.7708333333333334</v>
      </c>
      <c r="AD261" s="15" t="n">
        <v>0.7715277777777778</v>
      </c>
      <c r="AE261" s="15" t="n">
        <v>0.7722222222222223</v>
      </c>
      <c r="AF261" s="15" t="n">
        <v>0.7701388888888889</v>
      </c>
      <c r="AG261" s="15" t="n">
        <v>0.7722222222222223</v>
      </c>
      <c r="AH261" s="15" t="n">
        <v>0.775</v>
      </c>
      <c r="AI261" s="15" t="n">
        <v>0.7784722222222222</v>
      </c>
      <c r="AJ261" s="15" t="n">
        <v>0.7756944444444445</v>
      </c>
      <c r="AK261" s="15" t="n">
        <v>0.7798611111111111</v>
      </c>
      <c r="AL261" s="15" t="n">
        <v>0.7826388888888889</v>
      </c>
      <c r="AM261" s="15" t="n">
        <v>0.7736111111111111</v>
      </c>
      <c r="AN261" s="15" t="n">
        <v>0.775</v>
      </c>
      <c r="AO261" s="15" t="n">
        <v>0.7784722222222222</v>
      </c>
      <c r="AP261" s="15" t="n">
        <v>0.7763888888888889</v>
      </c>
      <c r="AQ261" s="15" t="n">
        <v>0.7847222222222222</v>
      </c>
      <c r="AR261" s="15" t="n">
        <v>0.7854166666666667</v>
      </c>
      <c r="AS261" s="15" t="n">
        <v>0.7861111111111111</v>
      </c>
      <c r="AT261" s="15" t="n">
        <v>0.7840277777777778</v>
      </c>
      <c r="AU261" s="15" t="n">
        <v>0.78125</v>
      </c>
      <c r="AV261" s="15" t="n">
        <v>0.78125</v>
      </c>
      <c r="AW261" s="15" t="n">
        <v>0.7840277777777778</v>
      </c>
      <c r="AX261" s="15" t="n">
        <v>0.7895833333333333</v>
      </c>
    </row>
    <row r="262">
      <c r="A262" s="14" t="n">
        <v>46281</v>
      </c>
      <c r="B262" s="15" t="n">
        <v>0.7583333333333333</v>
      </c>
      <c r="C262" s="15" t="n">
        <v>0.7472222222222222</v>
      </c>
      <c r="D262" s="15" t="n">
        <v>0.7590277777777777</v>
      </c>
      <c r="E262" s="15" t="n">
        <v>0.7569444444444444</v>
      </c>
      <c r="F262" s="15" t="n">
        <v>0.7569444444444444</v>
      </c>
      <c r="G262" s="15" t="n">
        <v>0.7597222222222222</v>
      </c>
      <c r="H262" s="15" t="n">
        <v>0.7583333333333333</v>
      </c>
      <c r="I262" s="15" t="n">
        <v>0.7583333333333333</v>
      </c>
      <c r="J262" s="15" t="n">
        <v>0.7569444444444444</v>
      </c>
      <c r="K262" s="15" t="n">
        <v>0.7590277777777777</v>
      </c>
      <c r="L262" s="15" t="n">
        <v>0.7611111111111111</v>
      </c>
      <c r="M262" s="15" t="n">
        <v>0.7590277777777777</v>
      </c>
      <c r="N262" s="15" t="n">
        <v>0.7576388888888889</v>
      </c>
      <c r="O262" s="15" t="n">
        <v>0.7590277777777777</v>
      </c>
      <c r="P262" s="15" t="n">
        <v>0.7486111111111111</v>
      </c>
      <c r="Q262" s="15" t="n">
        <v>0.7590277777777777</v>
      </c>
      <c r="R262" s="15" t="n">
        <v>0.7618055555555555</v>
      </c>
      <c r="S262" s="15" t="n">
        <v>0.7666666666666667</v>
      </c>
      <c r="T262" s="15" t="n">
        <v>0.7680555555555556</v>
      </c>
      <c r="U262" s="15" t="n">
        <v>0.76875</v>
      </c>
      <c r="V262" s="15" t="n">
        <v>0.7625</v>
      </c>
      <c r="W262" s="15" t="n">
        <v>0.7638888888888888</v>
      </c>
      <c r="X262" s="15" t="n">
        <v>0.7673611111111112</v>
      </c>
      <c r="Y262" s="15" t="n">
        <v>0.7625</v>
      </c>
      <c r="Z262" s="15" t="n">
        <v>0.7666666666666667</v>
      </c>
      <c r="AA262" s="15" t="n">
        <v>0.7673611111111112</v>
      </c>
      <c r="AB262" s="15" t="n">
        <v>0.7694444444444445</v>
      </c>
      <c r="AC262" s="15" t="n">
        <v>0.7701388888888889</v>
      </c>
      <c r="AD262" s="15" t="n">
        <v>0.7701388888888889</v>
      </c>
      <c r="AE262" s="15" t="n">
        <v>0.7715277777777778</v>
      </c>
      <c r="AF262" s="15" t="n">
        <v>0.7694444444444445</v>
      </c>
      <c r="AG262" s="15" t="n">
        <v>0.7708333333333334</v>
      </c>
      <c r="AH262" s="15" t="n">
        <v>0.7743055555555556</v>
      </c>
      <c r="AI262" s="15" t="n">
        <v>0.7777777777777778</v>
      </c>
      <c r="AJ262" s="15" t="n">
        <v>0.775</v>
      </c>
      <c r="AK262" s="15" t="n">
        <v>0.7784722222222222</v>
      </c>
      <c r="AL262" s="15" t="n">
        <v>0.78125</v>
      </c>
      <c r="AM262" s="15" t="n">
        <v>0.7729166666666667</v>
      </c>
      <c r="AN262" s="15" t="n">
        <v>0.7743055555555556</v>
      </c>
      <c r="AO262" s="15" t="n">
        <v>0.7777777777777778</v>
      </c>
      <c r="AP262" s="15" t="n">
        <v>0.775</v>
      </c>
      <c r="AQ262" s="15" t="n">
        <v>0.7840277777777778</v>
      </c>
      <c r="AR262" s="15" t="n">
        <v>0.7840277777777778</v>
      </c>
      <c r="AS262" s="15" t="n">
        <v>0.7854166666666667</v>
      </c>
      <c r="AT262" s="15" t="n">
        <v>0.7826388888888889</v>
      </c>
      <c r="AU262" s="15" t="n">
        <v>0.7805555555555556</v>
      </c>
      <c r="AV262" s="15" t="n">
        <v>0.7805555555555556</v>
      </c>
      <c r="AW262" s="15" t="n">
        <v>0.7826388888888889</v>
      </c>
      <c r="AX262" s="15" t="n">
        <v>0.7888888888888889</v>
      </c>
    </row>
    <row r="263">
      <c r="A263" s="14" t="n">
        <v>46282</v>
      </c>
      <c r="B263" s="15" t="n">
        <v>0.7569444444444444</v>
      </c>
      <c r="C263" s="15" t="n">
        <v>0.7458333333333333</v>
      </c>
      <c r="D263" s="15" t="n">
        <v>0.7576388888888889</v>
      </c>
      <c r="E263" s="15" t="n">
        <v>0.75625</v>
      </c>
      <c r="F263" s="15" t="n">
        <v>0.75625</v>
      </c>
      <c r="G263" s="15" t="n">
        <v>0.7590277777777777</v>
      </c>
      <c r="H263" s="15" t="n">
        <v>0.7576388888888889</v>
      </c>
      <c r="I263" s="15" t="n">
        <v>0.7569444444444444</v>
      </c>
      <c r="J263" s="15" t="n">
        <v>0.75625</v>
      </c>
      <c r="K263" s="15" t="n">
        <v>0.7576388888888889</v>
      </c>
      <c r="L263" s="15" t="n">
        <v>0.7604166666666666</v>
      </c>
      <c r="M263" s="15" t="n">
        <v>0.7583333333333333</v>
      </c>
      <c r="N263" s="15" t="n">
        <v>0.7569444444444444</v>
      </c>
      <c r="O263" s="15" t="n">
        <v>0.7576388888888889</v>
      </c>
      <c r="P263" s="15" t="n">
        <v>0.7479166666666667</v>
      </c>
      <c r="Q263" s="15" t="n">
        <v>0.7583333333333333</v>
      </c>
      <c r="R263" s="15" t="n">
        <v>0.7611111111111111</v>
      </c>
      <c r="S263" s="15" t="n">
        <v>0.7652777777777777</v>
      </c>
      <c r="T263" s="15" t="n">
        <v>0.7666666666666667</v>
      </c>
      <c r="U263" s="15" t="n">
        <v>0.7680555555555556</v>
      </c>
      <c r="V263" s="15" t="n">
        <v>0.7611111111111111</v>
      </c>
      <c r="W263" s="15" t="n">
        <v>0.7625</v>
      </c>
      <c r="X263" s="15" t="n">
        <v>0.7659722222222223</v>
      </c>
      <c r="Y263" s="15" t="n">
        <v>0.7618055555555555</v>
      </c>
      <c r="Z263" s="15" t="n">
        <v>0.7652777777777777</v>
      </c>
      <c r="AA263" s="15" t="n">
        <v>0.7666666666666667</v>
      </c>
      <c r="AB263" s="15" t="n">
        <v>0.76875</v>
      </c>
      <c r="AC263" s="15" t="n">
        <v>0.76875</v>
      </c>
      <c r="AD263" s="15" t="n">
        <v>0.7694444444444445</v>
      </c>
      <c r="AE263" s="15" t="n">
        <v>0.7701388888888889</v>
      </c>
      <c r="AF263" s="15" t="n">
        <v>0.76875</v>
      </c>
      <c r="AG263" s="15" t="n">
        <v>0.7701388888888889</v>
      </c>
      <c r="AH263" s="15" t="n">
        <v>0.7729166666666667</v>
      </c>
      <c r="AI263" s="15" t="n">
        <v>0.7763888888888889</v>
      </c>
      <c r="AJ263" s="15" t="n">
        <v>0.7736111111111111</v>
      </c>
      <c r="AK263" s="15" t="n">
        <v>0.7777777777777778</v>
      </c>
      <c r="AL263" s="15" t="n">
        <v>0.7805555555555556</v>
      </c>
      <c r="AM263" s="15" t="n">
        <v>0.7715277777777778</v>
      </c>
      <c r="AN263" s="15" t="n">
        <v>0.7729166666666667</v>
      </c>
      <c r="AO263" s="15" t="n">
        <v>0.7763888888888889</v>
      </c>
      <c r="AP263" s="15" t="n">
        <v>0.7743055555555556</v>
      </c>
      <c r="AQ263" s="15" t="n">
        <v>0.7833333333333333</v>
      </c>
      <c r="AR263" s="15" t="n">
        <v>0.7833333333333333</v>
      </c>
      <c r="AS263" s="15" t="n">
        <v>0.7840277777777778</v>
      </c>
      <c r="AT263" s="15" t="n">
        <v>0.7819444444444444</v>
      </c>
      <c r="AU263" s="15" t="n">
        <v>0.7798611111111111</v>
      </c>
      <c r="AV263" s="15" t="n">
        <v>0.7798611111111111</v>
      </c>
      <c r="AW263" s="15" t="n">
        <v>0.7819444444444444</v>
      </c>
      <c r="AX263" s="15" t="n">
        <v>0.7881944444444444</v>
      </c>
    </row>
    <row r="264">
      <c r="A264" s="14" t="n">
        <v>46283</v>
      </c>
      <c r="B264" s="15" t="n">
        <v>0.75625</v>
      </c>
      <c r="C264" s="15" t="n">
        <v>0.7444444444444445</v>
      </c>
      <c r="D264" s="15" t="n">
        <v>0.75625</v>
      </c>
      <c r="E264" s="15" t="n">
        <v>0.7548611111111111</v>
      </c>
      <c r="F264" s="15" t="n">
        <v>0.7548611111111111</v>
      </c>
      <c r="G264" s="15" t="n">
        <v>0.7576388888888889</v>
      </c>
      <c r="H264" s="15" t="n">
        <v>0.75625</v>
      </c>
      <c r="I264" s="15" t="n">
        <v>0.7555555555555555</v>
      </c>
      <c r="J264" s="15" t="n">
        <v>0.7548611111111111</v>
      </c>
      <c r="K264" s="15" t="n">
        <v>0.7569444444444444</v>
      </c>
      <c r="L264" s="15" t="n">
        <v>0.7590277777777777</v>
      </c>
      <c r="M264" s="15" t="n">
        <v>0.7569444444444444</v>
      </c>
      <c r="N264" s="15" t="n">
        <v>0.7555555555555555</v>
      </c>
      <c r="O264" s="15" t="n">
        <v>0.7569444444444444</v>
      </c>
      <c r="P264" s="15" t="n">
        <v>0.7472222222222222</v>
      </c>
      <c r="Q264" s="15" t="n">
        <v>0.7569444444444444</v>
      </c>
      <c r="R264" s="15" t="n">
        <v>0.7597222222222222</v>
      </c>
      <c r="S264" s="15" t="n">
        <v>0.7645833333333333</v>
      </c>
      <c r="T264" s="15" t="n">
        <v>0.7659722222222223</v>
      </c>
      <c r="U264" s="15" t="n">
        <v>0.7666666666666667</v>
      </c>
      <c r="V264" s="15" t="n">
        <v>0.7604166666666666</v>
      </c>
      <c r="W264" s="15" t="n">
        <v>0.7618055555555555</v>
      </c>
      <c r="X264" s="15" t="n">
        <v>0.7652777777777777</v>
      </c>
      <c r="Y264" s="15" t="n">
        <v>0.7604166666666666</v>
      </c>
      <c r="Z264" s="15" t="n">
        <v>0.7645833333333333</v>
      </c>
      <c r="AA264" s="15" t="n">
        <v>0.7652777777777777</v>
      </c>
      <c r="AB264" s="15" t="n">
        <v>0.7673611111111112</v>
      </c>
      <c r="AC264" s="15" t="n">
        <v>0.7680555555555556</v>
      </c>
      <c r="AD264" s="15" t="n">
        <v>0.7680555555555556</v>
      </c>
      <c r="AE264" s="15" t="n">
        <v>0.7694444444444445</v>
      </c>
      <c r="AF264" s="15" t="n">
        <v>0.7673611111111112</v>
      </c>
      <c r="AG264" s="15" t="n">
        <v>0.7694444444444445</v>
      </c>
      <c r="AH264" s="15" t="n">
        <v>0.7722222222222223</v>
      </c>
      <c r="AI264" s="15" t="n">
        <v>0.7756944444444445</v>
      </c>
      <c r="AJ264" s="15" t="n">
        <v>0.7729166666666667</v>
      </c>
      <c r="AK264" s="15" t="n">
        <v>0.7763888888888889</v>
      </c>
      <c r="AL264" s="15" t="n">
        <v>0.7791666666666667</v>
      </c>
      <c r="AM264" s="15" t="n">
        <v>0.7708333333333334</v>
      </c>
      <c r="AN264" s="15" t="n">
        <v>0.7722222222222223</v>
      </c>
      <c r="AO264" s="15" t="n">
        <v>0.7756944444444445</v>
      </c>
      <c r="AP264" s="15" t="n">
        <v>0.7736111111111111</v>
      </c>
      <c r="AQ264" s="15" t="n">
        <v>0.7819444444444444</v>
      </c>
      <c r="AR264" s="15" t="n">
        <v>0.7819444444444444</v>
      </c>
      <c r="AS264" s="15" t="n">
        <v>0.7833333333333333</v>
      </c>
      <c r="AT264" s="15" t="n">
        <v>0.78125</v>
      </c>
      <c r="AU264" s="15" t="n">
        <v>0.7784722222222222</v>
      </c>
      <c r="AV264" s="15" t="n">
        <v>0.7784722222222222</v>
      </c>
      <c r="AW264" s="15" t="n">
        <v>0.78125</v>
      </c>
      <c r="AX264" s="15" t="n">
        <v>0.7875</v>
      </c>
    </row>
    <row r="265">
      <c r="A265" s="14" t="n">
        <v>46284</v>
      </c>
      <c r="B265" s="15" t="n">
        <v>0.7548611111111111</v>
      </c>
      <c r="C265" s="15" t="n">
        <v>0.7430555555555556</v>
      </c>
      <c r="D265" s="15" t="n">
        <v>0.7555555555555555</v>
      </c>
      <c r="E265" s="15" t="n">
        <v>0.7534722222222222</v>
      </c>
      <c r="F265" s="15" t="n">
        <v>0.7534722222222222</v>
      </c>
      <c r="G265" s="15" t="n">
        <v>0.75625</v>
      </c>
      <c r="H265" s="15" t="n">
        <v>0.7555555555555555</v>
      </c>
      <c r="I265" s="15" t="n">
        <v>0.7548611111111111</v>
      </c>
      <c r="J265" s="15" t="n">
        <v>0.7541666666666667</v>
      </c>
      <c r="K265" s="15" t="n">
        <v>0.7555555555555555</v>
      </c>
      <c r="L265" s="15" t="n">
        <v>0.7583333333333333</v>
      </c>
      <c r="M265" s="15" t="n">
        <v>0.75625</v>
      </c>
      <c r="N265" s="15" t="n">
        <v>0.7548611111111111</v>
      </c>
      <c r="O265" s="15" t="n">
        <v>0.75625</v>
      </c>
      <c r="P265" s="15" t="n">
        <v>0.7465277777777778</v>
      </c>
      <c r="Q265" s="15" t="n">
        <v>0.75625</v>
      </c>
      <c r="R265" s="15" t="n">
        <v>0.7590277777777777</v>
      </c>
      <c r="S265" s="15" t="n">
        <v>0.7631944444444444</v>
      </c>
      <c r="T265" s="15" t="n">
        <v>0.7645833333333333</v>
      </c>
      <c r="U265" s="15" t="n">
        <v>0.7659722222222223</v>
      </c>
      <c r="V265" s="15" t="n">
        <v>0.7590277777777777</v>
      </c>
      <c r="W265" s="15" t="n">
        <v>0.7604166666666666</v>
      </c>
      <c r="X265" s="15" t="n">
        <v>0.7638888888888888</v>
      </c>
      <c r="Y265" s="15" t="n">
        <v>0.7597222222222222</v>
      </c>
      <c r="Z265" s="15" t="n">
        <v>0.7638888888888888</v>
      </c>
      <c r="AA265" s="15" t="n">
        <v>0.7645833333333333</v>
      </c>
      <c r="AB265" s="15" t="n">
        <v>0.7666666666666667</v>
      </c>
      <c r="AC265" s="15" t="n">
        <v>0.7666666666666667</v>
      </c>
      <c r="AD265" s="15" t="n">
        <v>0.7673611111111112</v>
      </c>
      <c r="AE265" s="15" t="n">
        <v>0.7680555555555556</v>
      </c>
      <c r="AF265" s="15" t="n">
        <v>0.7666666666666667</v>
      </c>
      <c r="AG265" s="15" t="n">
        <v>0.7680555555555556</v>
      </c>
      <c r="AH265" s="15" t="n">
        <v>0.7708333333333334</v>
      </c>
      <c r="AI265" s="15" t="n">
        <v>0.7743055555555556</v>
      </c>
      <c r="AJ265" s="15" t="n">
        <v>0.7715277777777778</v>
      </c>
      <c r="AK265" s="15" t="n">
        <v>0.7756944444444445</v>
      </c>
      <c r="AL265" s="15" t="n">
        <v>0.7784722222222222</v>
      </c>
      <c r="AM265" s="15" t="n">
        <v>0.7694444444444445</v>
      </c>
      <c r="AN265" s="15" t="n">
        <v>0.7715277777777778</v>
      </c>
      <c r="AO265" s="15" t="n">
        <v>0.7743055555555556</v>
      </c>
      <c r="AP265" s="15" t="n">
        <v>0.7722222222222223</v>
      </c>
      <c r="AQ265" s="15" t="n">
        <v>0.78125</v>
      </c>
      <c r="AR265" s="15" t="n">
        <v>0.78125</v>
      </c>
      <c r="AS265" s="15" t="n">
        <v>0.7826388888888889</v>
      </c>
      <c r="AT265" s="15" t="n">
        <v>0.7798611111111111</v>
      </c>
      <c r="AU265" s="15" t="n">
        <v>0.7777777777777778</v>
      </c>
      <c r="AV265" s="15" t="n">
        <v>0.7777777777777778</v>
      </c>
      <c r="AW265" s="15" t="n">
        <v>0.7798611111111111</v>
      </c>
      <c r="AX265" s="15" t="n">
        <v>0.7868055555555555</v>
      </c>
    </row>
    <row r="266">
      <c r="A266" s="14" t="n">
        <v>46285</v>
      </c>
      <c r="B266" s="15" t="n">
        <v>0.7534722222222222</v>
      </c>
      <c r="C266" s="15" t="n">
        <v>0.7416666666666667</v>
      </c>
      <c r="D266" s="15" t="n">
        <v>0.7541666666666667</v>
      </c>
      <c r="E266" s="15" t="n">
        <v>0.7527777777777778</v>
      </c>
      <c r="F266" s="15" t="n">
        <v>0.7527777777777778</v>
      </c>
      <c r="G266" s="15" t="n">
        <v>0.7555555555555555</v>
      </c>
      <c r="H266" s="15" t="n">
        <v>0.7541666666666667</v>
      </c>
      <c r="I266" s="15" t="n">
        <v>0.7534722222222222</v>
      </c>
      <c r="J266" s="15" t="n">
        <v>0.7527777777777778</v>
      </c>
      <c r="K266" s="15" t="n">
        <v>0.7548611111111111</v>
      </c>
      <c r="L266" s="15" t="n">
        <v>0.7569444444444444</v>
      </c>
      <c r="M266" s="15" t="n">
        <v>0.7548611111111111</v>
      </c>
      <c r="N266" s="15" t="n">
        <v>0.7541666666666667</v>
      </c>
      <c r="O266" s="15" t="n">
        <v>0.7548611111111111</v>
      </c>
      <c r="P266" s="15" t="n">
        <v>0.7458333333333333</v>
      </c>
      <c r="Q266" s="15" t="n">
        <v>0.7548611111111111</v>
      </c>
      <c r="R266" s="15" t="n">
        <v>0.7576388888888889</v>
      </c>
      <c r="S266" s="15" t="n">
        <v>0.7625</v>
      </c>
      <c r="T266" s="15" t="n">
        <v>0.7638888888888888</v>
      </c>
      <c r="U266" s="15" t="n">
        <v>0.7645833333333333</v>
      </c>
      <c r="V266" s="15" t="n">
        <v>0.7583333333333333</v>
      </c>
      <c r="W266" s="15" t="n">
        <v>0.7597222222222222</v>
      </c>
      <c r="X266" s="15" t="n">
        <v>0.7631944444444444</v>
      </c>
      <c r="Y266" s="15" t="n">
        <v>0.7583333333333333</v>
      </c>
      <c r="Z266" s="15" t="n">
        <v>0.7625</v>
      </c>
      <c r="AA266" s="15" t="n">
        <v>0.7631944444444444</v>
      </c>
      <c r="AB266" s="15" t="n">
        <v>0.7652777777777777</v>
      </c>
      <c r="AC266" s="15" t="n">
        <v>0.7659722222222223</v>
      </c>
      <c r="AD266" s="15" t="n">
        <v>0.7666666666666667</v>
      </c>
      <c r="AE266" s="15" t="n">
        <v>0.7673611111111112</v>
      </c>
      <c r="AF266" s="15" t="n">
        <v>0.7652777777777777</v>
      </c>
      <c r="AG266" s="15" t="n">
        <v>0.7673611111111112</v>
      </c>
      <c r="AH266" s="15" t="n">
        <v>0.7701388888888889</v>
      </c>
      <c r="AI266" s="15" t="n">
        <v>0.7736111111111111</v>
      </c>
      <c r="AJ266" s="15" t="n">
        <v>0.7708333333333334</v>
      </c>
      <c r="AK266" s="15" t="n">
        <v>0.775</v>
      </c>
      <c r="AL266" s="15" t="n">
        <v>0.7770833333333333</v>
      </c>
      <c r="AM266" s="15" t="n">
        <v>0.76875</v>
      </c>
      <c r="AN266" s="15" t="n">
        <v>0.7701388888888889</v>
      </c>
      <c r="AO266" s="15" t="n">
        <v>0.7736111111111111</v>
      </c>
      <c r="AP266" s="15" t="n">
        <v>0.7715277777777778</v>
      </c>
      <c r="AQ266" s="15" t="n">
        <v>0.7798611111111111</v>
      </c>
      <c r="AR266" s="15" t="n">
        <v>0.7805555555555556</v>
      </c>
      <c r="AS266" s="15" t="n">
        <v>0.78125</v>
      </c>
      <c r="AT266" s="15" t="n">
        <v>0.7791666666666667</v>
      </c>
      <c r="AU266" s="15" t="n">
        <v>0.7763888888888889</v>
      </c>
      <c r="AV266" s="15" t="n">
        <v>0.7770833333333333</v>
      </c>
      <c r="AW266" s="15" t="n">
        <v>0.7791666666666667</v>
      </c>
      <c r="AX266" s="15" t="n">
        <v>0.7861111111111111</v>
      </c>
    </row>
    <row r="267">
      <c r="A267" s="14" t="n">
        <v>46286</v>
      </c>
      <c r="B267" s="15" t="n">
        <v>0.7520833333333333</v>
      </c>
      <c r="C267" s="15" t="n">
        <v>0.7402777777777778</v>
      </c>
      <c r="D267" s="15" t="n">
        <v>0.7527777777777778</v>
      </c>
      <c r="E267" s="15" t="n">
        <v>0.7513888888888889</v>
      </c>
      <c r="F267" s="15" t="n">
        <v>0.7513888888888889</v>
      </c>
      <c r="G267" s="15" t="n">
        <v>0.7541666666666667</v>
      </c>
      <c r="H267" s="15" t="n">
        <v>0.7527777777777778</v>
      </c>
      <c r="I267" s="15" t="n">
        <v>0.7527777777777778</v>
      </c>
      <c r="J267" s="15" t="n">
        <v>0.7520833333333333</v>
      </c>
      <c r="K267" s="15" t="n">
        <v>0.7534722222222222</v>
      </c>
      <c r="L267" s="15" t="n">
        <v>0.75625</v>
      </c>
      <c r="M267" s="15" t="n">
        <v>0.7541666666666667</v>
      </c>
      <c r="N267" s="15" t="n">
        <v>0.7527777777777778</v>
      </c>
      <c r="O267" s="15" t="n">
        <v>0.7541666666666667</v>
      </c>
      <c r="P267" s="15" t="n">
        <v>0.7451388888888889</v>
      </c>
      <c r="Q267" s="15" t="n">
        <v>0.7541666666666667</v>
      </c>
      <c r="R267" s="15" t="n">
        <v>0.75625</v>
      </c>
      <c r="S267" s="15" t="n">
        <v>0.7611111111111111</v>
      </c>
      <c r="T267" s="15" t="n">
        <v>0.7625</v>
      </c>
      <c r="U267" s="15" t="n">
        <v>0.7638888888888888</v>
      </c>
      <c r="V267" s="15" t="n">
        <v>0.7569444444444444</v>
      </c>
      <c r="W267" s="15" t="n">
        <v>0.7583333333333333</v>
      </c>
      <c r="X267" s="15" t="n">
        <v>0.7618055555555555</v>
      </c>
      <c r="Y267" s="15" t="n">
        <v>0.7576388888888889</v>
      </c>
      <c r="Z267" s="15" t="n">
        <v>0.7618055555555555</v>
      </c>
      <c r="AA267" s="15" t="n">
        <v>0.7625</v>
      </c>
      <c r="AB267" s="15" t="n">
        <v>0.7645833333333333</v>
      </c>
      <c r="AC267" s="15" t="n">
        <v>0.7645833333333333</v>
      </c>
      <c r="AD267" s="15" t="n">
        <v>0.7652777777777777</v>
      </c>
      <c r="AE267" s="15" t="n">
        <v>0.7659722222222223</v>
      </c>
      <c r="AF267" s="15" t="n">
        <v>0.7645833333333333</v>
      </c>
      <c r="AG267" s="15" t="n">
        <v>0.7659722222222223</v>
      </c>
      <c r="AH267" s="15" t="n">
        <v>0.76875</v>
      </c>
      <c r="AI267" s="15" t="n">
        <v>0.7722222222222223</v>
      </c>
      <c r="AJ267" s="15" t="n">
        <v>0.7694444444444445</v>
      </c>
      <c r="AK267" s="15" t="n">
        <v>0.7736111111111111</v>
      </c>
      <c r="AL267" s="15" t="n">
        <v>0.7763888888888889</v>
      </c>
      <c r="AM267" s="15" t="n">
        <v>0.7680555555555556</v>
      </c>
      <c r="AN267" s="15" t="n">
        <v>0.7694444444444445</v>
      </c>
      <c r="AO267" s="15" t="n">
        <v>0.7729166666666667</v>
      </c>
      <c r="AP267" s="15" t="n">
        <v>0.7701388888888889</v>
      </c>
      <c r="AQ267" s="15" t="n">
        <v>0.7791666666666667</v>
      </c>
      <c r="AR267" s="15" t="n">
        <v>0.7791666666666667</v>
      </c>
      <c r="AS267" s="15" t="n">
        <v>0.7805555555555556</v>
      </c>
      <c r="AT267" s="15" t="n">
        <v>0.7777777777777778</v>
      </c>
      <c r="AU267" s="15" t="n">
        <v>0.7756944444444445</v>
      </c>
      <c r="AV267" s="15" t="n">
        <v>0.7756944444444445</v>
      </c>
      <c r="AW267" s="15" t="n">
        <v>0.7784722222222222</v>
      </c>
      <c r="AX267" s="15" t="n">
        <v>0.7847222222222222</v>
      </c>
    </row>
    <row r="268">
      <c r="A268" s="14" t="n">
        <v>46287</v>
      </c>
      <c r="B268" s="15" t="n">
        <v>0.7506944444444444</v>
      </c>
      <c r="C268" s="15" t="n">
        <v>0.7388888888888889</v>
      </c>
      <c r="D268" s="15" t="n">
        <v>0.7513888888888889</v>
      </c>
      <c r="E268" s="15" t="n">
        <v>0.75</v>
      </c>
      <c r="F268" s="15" t="n">
        <v>0.7506944444444444</v>
      </c>
      <c r="G268" s="15" t="n">
        <v>0.7527777777777778</v>
      </c>
      <c r="H268" s="15" t="n">
        <v>0.7520833333333333</v>
      </c>
      <c r="I268" s="15" t="n">
        <v>0.7513888888888889</v>
      </c>
      <c r="J268" s="15" t="n">
        <v>0.7506944444444444</v>
      </c>
      <c r="K268" s="15" t="n">
        <v>0.7527777777777778</v>
      </c>
      <c r="L268" s="15" t="n">
        <v>0.7548611111111111</v>
      </c>
      <c r="M268" s="15" t="n">
        <v>0.7534722222222222</v>
      </c>
      <c r="N268" s="15" t="n">
        <v>0.7520833333333333</v>
      </c>
      <c r="O268" s="15" t="n">
        <v>0.7527777777777778</v>
      </c>
      <c r="P268" s="15" t="n">
        <v>0.7444444444444445</v>
      </c>
      <c r="Q268" s="15" t="n">
        <v>0.7527777777777778</v>
      </c>
      <c r="R268" s="15" t="n">
        <v>0.7555555555555555</v>
      </c>
      <c r="S268" s="15" t="n">
        <v>0.7604166666666666</v>
      </c>
      <c r="T268" s="15" t="n">
        <v>0.7618055555555555</v>
      </c>
      <c r="U268" s="15" t="n">
        <v>0.7625</v>
      </c>
      <c r="V268" s="15" t="n">
        <v>0.75625</v>
      </c>
      <c r="W268" s="15" t="n">
        <v>0.7576388888888889</v>
      </c>
      <c r="X268" s="15" t="n">
        <v>0.7611111111111111</v>
      </c>
      <c r="Y268" s="15" t="n">
        <v>0.75625</v>
      </c>
      <c r="Z268" s="15" t="n">
        <v>0.7604166666666666</v>
      </c>
      <c r="AA268" s="15" t="n">
        <v>0.7618055555555555</v>
      </c>
      <c r="AB268" s="15" t="n">
        <v>0.7631944444444444</v>
      </c>
      <c r="AC268" s="15" t="n">
        <v>0.7638888888888888</v>
      </c>
      <c r="AD268" s="15" t="n">
        <v>0.7645833333333333</v>
      </c>
      <c r="AE268" s="15" t="n">
        <v>0.7652777777777777</v>
      </c>
      <c r="AF268" s="15" t="n">
        <v>0.7631944444444444</v>
      </c>
      <c r="AG268" s="15" t="n">
        <v>0.7652777777777777</v>
      </c>
      <c r="AH268" s="15" t="n">
        <v>0.7680555555555556</v>
      </c>
      <c r="AI268" s="15" t="n">
        <v>0.7715277777777778</v>
      </c>
      <c r="AJ268" s="15" t="n">
        <v>0.76875</v>
      </c>
      <c r="AK268" s="15" t="n">
        <v>0.7729166666666667</v>
      </c>
      <c r="AL268" s="15" t="n">
        <v>0.7756944444444445</v>
      </c>
      <c r="AM268" s="15" t="n">
        <v>0.7666666666666667</v>
      </c>
      <c r="AN268" s="15" t="n">
        <v>0.7680555555555556</v>
      </c>
      <c r="AO268" s="15" t="n">
        <v>0.7715277777777778</v>
      </c>
      <c r="AP268" s="15" t="n">
        <v>0.7694444444444445</v>
      </c>
      <c r="AQ268" s="15" t="n">
        <v>0.7784722222222222</v>
      </c>
      <c r="AR268" s="15" t="n">
        <v>0.7784722222222222</v>
      </c>
      <c r="AS268" s="15" t="n">
        <v>0.7791666666666667</v>
      </c>
      <c r="AT268" s="15" t="n">
        <v>0.7770833333333333</v>
      </c>
      <c r="AU268" s="15" t="n">
        <v>0.775</v>
      </c>
      <c r="AV268" s="15" t="n">
        <v>0.775</v>
      </c>
      <c r="AW268" s="15" t="n">
        <v>0.7770833333333333</v>
      </c>
      <c r="AX268" s="15" t="n">
        <v>0.7840277777777778</v>
      </c>
    </row>
    <row r="269">
      <c r="A269" s="14" t="n">
        <v>46288</v>
      </c>
      <c r="B269" s="15" t="n">
        <v>0.7493055555555556</v>
      </c>
      <c r="C269" s="15" t="n">
        <v>0.7381944444444445</v>
      </c>
      <c r="D269" s="15" t="n">
        <v>0.7506944444444444</v>
      </c>
      <c r="E269" s="15" t="n">
        <v>0.7493055555555556</v>
      </c>
      <c r="F269" s="15" t="n">
        <v>0.7493055555555556</v>
      </c>
      <c r="G269" s="15" t="n">
        <v>0.7520833333333333</v>
      </c>
      <c r="H269" s="15" t="n">
        <v>0.7506944444444444</v>
      </c>
      <c r="I269" s="15" t="n">
        <v>0.75</v>
      </c>
      <c r="J269" s="15" t="n">
        <v>0.75</v>
      </c>
      <c r="K269" s="15" t="n">
        <v>0.7513888888888889</v>
      </c>
      <c r="L269" s="15" t="n">
        <v>0.7541666666666667</v>
      </c>
      <c r="M269" s="15" t="n">
        <v>0.7520833333333333</v>
      </c>
      <c r="N269" s="15" t="n">
        <v>0.7506944444444444</v>
      </c>
      <c r="O269" s="15" t="n">
        <v>0.7520833333333333</v>
      </c>
      <c r="P269" s="15" t="n">
        <v>0.7430555555555556</v>
      </c>
      <c r="Q269" s="15" t="n">
        <v>0.7520833333333333</v>
      </c>
      <c r="R269" s="15" t="n">
        <v>0.7541666666666667</v>
      </c>
      <c r="S269" s="15" t="n">
        <v>0.7590277777777777</v>
      </c>
      <c r="T269" s="15" t="n">
        <v>0.7604166666666666</v>
      </c>
      <c r="U269" s="15" t="n">
        <v>0.7618055555555555</v>
      </c>
      <c r="V269" s="15" t="n">
        <v>0.7548611111111111</v>
      </c>
      <c r="W269" s="15" t="n">
        <v>0.75625</v>
      </c>
      <c r="X269" s="15" t="n">
        <v>0.7597222222222222</v>
      </c>
      <c r="Y269" s="15" t="n">
        <v>0.7555555555555555</v>
      </c>
      <c r="Z269" s="15" t="n">
        <v>0.7597222222222222</v>
      </c>
      <c r="AA269" s="15" t="n">
        <v>0.7604166666666666</v>
      </c>
      <c r="AB269" s="15" t="n">
        <v>0.7625</v>
      </c>
      <c r="AC269" s="15" t="n">
        <v>0.7625</v>
      </c>
      <c r="AD269" s="15" t="n">
        <v>0.7631944444444444</v>
      </c>
      <c r="AE269" s="15" t="n">
        <v>0.7638888888888888</v>
      </c>
      <c r="AF269" s="15" t="n">
        <v>0.7625</v>
      </c>
      <c r="AG269" s="15" t="n">
        <v>0.7638888888888888</v>
      </c>
      <c r="AH269" s="15" t="n">
        <v>0.7673611111111112</v>
      </c>
      <c r="AI269" s="15" t="n">
        <v>0.7701388888888889</v>
      </c>
      <c r="AJ269" s="15" t="n">
        <v>0.7673611111111112</v>
      </c>
      <c r="AK269" s="15" t="n">
        <v>0.7715277777777778</v>
      </c>
      <c r="AL269" s="15" t="n">
        <v>0.7743055555555556</v>
      </c>
      <c r="AM269" s="15" t="n">
        <v>0.7659722222222223</v>
      </c>
      <c r="AN269" s="15" t="n">
        <v>0.7673611111111112</v>
      </c>
      <c r="AO269" s="15" t="n">
        <v>0.7708333333333334</v>
      </c>
      <c r="AP269" s="15" t="n">
        <v>0.76875</v>
      </c>
      <c r="AQ269" s="15" t="n">
        <v>0.7770833333333333</v>
      </c>
      <c r="AR269" s="15" t="n">
        <v>0.7777777777777778</v>
      </c>
      <c r="AS269" s="15" t="n">
        <v>0.7784722222222222</v>
      </c>
      <c r="AT269" s="15" t="n">
        <v>0.7763888888888889</v>
      </c>
      <c r="AU269" s="15" t="n">
        <v>0.7736111111111111</v>
      </c>
      <c r="AV269" s="15" t="n">
        <v>0.7743055555555556</v>
      </c>
      <c r="AW269" s="15" t="n">
        <v>0.7763888888888889</v>
      </c>
      <c r="AX269" s="15" t="n">
        <v>0.7833333333333333</v>
      </c>
    </row>
    <row r="270">
      <c r="A270" s="14" t="n">
        <v>46289</v>
      </c>
      <c r="B270" s="15" t="n">
        <v>0.7486111111111111</v>
      </c>
      <c r="C270" s="15" t="n">
        <v>0.7368055555555556</v>
      </c>
      <c r="D270" s="15" t="n">
        <v>0.7493055555555556</v>
      </c>
      <c r="E270" s="15" t="n">
        <v>0.7479166666666667</v>
      </c>
      <c r="F270" s="15" t="n">
        <v>0.7486111111111111</v>
      </c>
      <c r="G270" s="15" t="n">
        <v>0.7506944444444444</v>
      </c>
      <c r="H270" s="15" t="n">
        <v>0.75</v>
      </c>
      <c r="I270" s="15" t="n">
        <v>0.7493055555555556</v>
      </c>
      <c r="J270" s="15" t="n">
        <v>0.7486111111111111</v>
      </c>
      <c r="K270" s="15" t="n">
        <v>0.7506944444444444</v>
      </c>
      <c r="L270" s="15" t="n">
        <v>0.7527777777777778</v>
      </c>
      <c r="M270" s="15" t="n">
        <v>0.7513888888888889</v>
      </c>
      <c r="N270" s="15" t="n">
        <v>0.75</v>
      </c>
      <c r="O270" s="15" t="n">
        <v>0.7506944444444444</v>
      </c>
      <c r="P270" s="15" t="n">
        <v>0.7423611111111111</v>
      </c>
      <c r="Q270" s="15" t="n">
        <v>0.7506944444444444</v>
      </c>
      <c r="R270" s="15" t="n">
        <v>0.7534722222222222</v>
      </c>
      <c r="S270" s="15" t="n">
        <v>0.7583333333333333</v>
      </c>
      <c r="T270" s="15" t="n">
        <v>0.7597222222222222</v>
      </c>
      <c r="U270" s="15" t="n">
        <v>0.7604166666666666</v>
      </c>
      <c r="V270" s="15" t="n">
        <v>0.7541666666666667</v>
      </c>
      <c r="W270" s="15" t="n">
        <v>0.7555555555555555</v>
      </c>
      <c r="X270" s="15" t="n">
        <v>0.7590277777777777</v>
      </c>
      <c r="Y270" s="15" t="n">
        <v>0.7541666666666667</v>
      </c>
      <c r="Z270" s="15" t="n">
        <v>0.7583333333333333</v>
      </c>
      <c r="AA270" s="15" t="n">
        <v>0.7597222222222222</v>
      </c>
      <c r="AB270" s="15" t="n">
        <v>0.7611111111111111</v>
      </c>
      <c r="AC270" s="15" t="n">
        <v>0.7618055555555555</v>
      </c>
      <c r="AD270" s="15" t="n">
        <v>0.7625</v>
      </c>
      <c r="AE270" s="15" t="n">
        <v>0.7631944444444444</v>
      </c>
      <c r="AF270" s="15" t="n">
        <v>0.7611111111111111</v>
      </c>
      <c r="AG270" s="15" t="n">
        <v>0.7631944444444444</v>
      </c>
      <c r="AH270" s="15" t="n">
        <v>0.7659722222222223</v>
      </c>
      <c r="AI270" s="15" t="n">
        <v>0.7694444444444445</v>
      </c>
      <c r="AJ270" s="15" t="n">
        <v>0.7666666666666667</v>
      </c>
      <c r="AK270" s="15" t="n">
        <v>0.7708333333333334</v>
      </c>
      <c r="AL270" s="15" t="n">
        <v>0.7736111111111111</v>
      </c>
      <c r="AM270" s="15" t="n">
        <v>0.7645833333333333</v>
      </c>
      <c r="AN270" s="15" t="n">
        <v>0.7659722222222223</v>
      </c>
      <c r="AO270" s="15" t="n">
        <v>0.7694444444444445</v>
      </c>
      <c r="AP270" s="15" t="n">
        <v>0.7673611111111112</v>
      </c>
      <c r="AQ270" s="15" t="n">
        <v>0.7763888888888889</v>
      </c>
      <c r="AR270" s="15" t="n">
        <v>0.7763888888888889</v>
      </c>
      <c r="AS270" s="15" t="n">
        <v>0.7777777777777778</v>
      </c>
      <c r="AT270" s="15" t="n">
        <v>0.775</v>
      </c>
      <c r="AU270" s="15" t="n">
        <v>0.7729166666666667</v>
      </c>
      <c r="AV270" s="15" t="n">
        <v>0.7729166666666667</v>
      </c>
      <c r="AW270" s="15" t="n">
        <v>0.7756944444444445</v>
      </c>
      <c r="AX270" s="15" t="n">
        <v>0.7826388888888889</v>
      </c>
    </row>
    <row r="271">
      <c r="A271" s="14" t="n">
        <v>46290</v>
      </c>
      <c r="B271" s="15" t="n">
        <v>0.7472222222222222</v>
      </c>
      <c r="C271" s="15" t="n">
        <v>0.7354166666666667</v>
      </c>
      <c r="D271" s="15" t="n">
        <v>0.7479166666666667</v>
      </c>
      <c r="E271" s="15" t="n">
        <v>0.7465277777777778</v>
      </c>
      <c r="F271" s="15" t="n">
        <v>0.7472222222222222</v>
      </c>
      <c r="G271" s="15" t="n">
        <v>0.7493055555555556</v>
      </c>
      <c r="H271" s="15" t="n">
        <v>0.7486111111111111</v>
      </c>
      <c r="I271" s="15" t="n">
        <v>0.7479166666666667</v>
      </c>
      <c r="J271" s="15" t="n">
        <v>0.7479166666666667</v>
      </c>
      <c r="K271" s="15" t="n">
        <v>0.7493055555555556</v>
      </c>
      <c r="L271" s="15" t="n">
        <v>0.7520833333333333</v>
      </c>
      <c r="M271" s="15" t="n">
        <v>0.75</v>
      </c>
      <c r="N271" s="15" t="n">
        <v>0.7486111111111111</v>
      </c>
      <c r="O271" s="15" t="n">
        <v>0.75</v>
      </c>
      <c r="P271" s="15" t="n">
        <v>0.7416666666666667</v>
      </c>
      <c r="Q271" s="15" t="n">
        <v>0.75</v>
      </c>
      <c r="R271" s="15" t="n">
        <v>0.7520833333333333</v>
      </c>
      <c r="S271" s="15" t="n">
        <v>0.7569444444444444</v>
      </c>
      <c r="T271" s="15" t="n">
        <v>0.7583333333333333</v>
      </c>
      <c r="U271" s="15" t="n">
        <v>0.7597222222222222</v>
      </c>
      <c r="V271" s="15" t="n">
        <v>0.7527777777777778</v>
      </c>
      <c r="W271" s="15" t="n">
        <v>0.7541666666666667</v>
      </c>
      <c r="X271" s="15" t="n">
        <v>0.7576388888888889</v>
      </c>
      <c r="Y271" s="15" t="n">
        <v>0.7534722222222222</v>
      </c>
      <c r="Z271" s="15" t="n">
        <v>0.7576388888888889</v>
      </c>
      <c r="AA271" s="15" t="n">
        <v>0.7583333333333333</v>
      </c>
      <c r="AB271" s="15" t="n">
        <v>0.7604166666666666</v>
      </c>
      <c r="AC271" s="15" t="n">
        <v>0.7604166666666666</v>
      </c>
      <c r="AD271" s="15" t="n">
        <v>0.7611111111111111</v>
      </c>
      <c r="AE271" s="15" t="n">
        <v>0.7625</v>
      </c>
      <c r="AF271" s="15" t="n">
        <v>0.7604166666666666</v>
      </c>
      <c r="AG271" s="15" t="n">
        <v>0.7625</v>
      </c>
      <c r="AH271" s="15" t="n">
        <v>0.7652777777777777</v>
      </c>
      <c r="AI271" s="15" t="n">
        <v>0.7680555555555556</v>
      </c>
      <c r="AJ271" s="15" t="n">
        <v>0.7659722222222223</v>
      </c>
      <c r="AK271" s="15" t="n">
        <v>0.7694444444444445</v>
      </c>
      <c r="AL271" s="15" t="n">
        <v>0.7722222222222223</v>
      </c>
      <c r="AM271" s="15" t="n">
        <v>0.7638888888888888</v>
      </c>
      <c r="AN271" s="15" t="n">
        <v>0.7652777777777777</v>
      </c>
      <c r="AO271" s="15" t="n">
        <v>0.76875</v>
      </c>
      <c r="AP271" s="15" t="n">
        <v>0.7666666666666667</v>
      </c>
      <c r="AQ271" s="15" t="n">
        <v>0.775</v>
      </c>
      <c r="AR271" s="15" t="n">
        <v>0.7756944444444445</v>
      </c>
      <c r="AS271" s="15" t="n">
        <v>0.7763888888888889</v>
      </c>
      <c r="AT271" s="15" t="n">
        <v>0.7743055555555556</v>
      </c>
      <c r="AU271" s="15" t="n">
        <v>0.7722222222222223</v>
      </c>
      <c r="AV271" s="15" t="n">
        <v>0.7722222222222223</v>
      </c>
      <c r="AW271" s="15" t="n">
        <v>0.7743055555555556</v>
      </c>
      <c r="AX271" s="15" t="n">
        <v>0.7819444444444444</v>
      </c>
    </row>
    <row r="272">
      <c r="A272" s="14" t="n">
        <v>46291</v>
      </c>
      <c r="B272" s="15" t="n">
        <v>0.7458333333333333</v>
      </c>
      <c r="C272" s="15" t="n">
        <v>0.7340277777777777</v>
      </c>
      <c r="D272" s="15" t="n">
        <v>0.7472222222222222</v>
      </c>
      <c r="E272" s="15" t="n">
        <v>0.7458333333333333</v>
      </c>
      <c r="F272" s="15" t="n">
        <v>0.7458333333333333</v>
      </c>
      <c r="G272" s="15" t="n">
        <v>0.7486111111111111</v>
      </c>
      <c r="H272" s="15" t="n">
        <v>0.7472222222222222</v>
      </c>
      <c r="I272" s="15" t="n">
        <v>0.7472222222222222</v>
      </c>
      <c r="J272" s="15" t="n">
        <v>0.7465277777777778</v>
      </c>
      <c r="K272" s="15" t="n">
        <v>0.7486111111111111</v>
      </c>
      <c r="L272" s="15" t="n">
        <v>0.7506944444444444</v>
      </c>
      <c r="M272" s="15" t="n">
        <v>0.7493055555555556</v>
      </c>
      <c r="N272" s="15" t="n">
        <v>0.7479166666666667</v>
      </c>
      <c r="O272" s="15" t="n">
        <v>0.7486111111111111</v>
      </c>
      <c r="P272" s="15" t="n">
        <v>0.7409722222222223</v>
      </c>
      <c r="Q272" s="15" t="n">
        <v>0.7493055555555556</v>
      </c>
      <c r="R272" s="15" t="n">
        <v>0.7513888888888889</v>
      </c>
      <c r="S272" s="15" t="n">
        <v>0.75625</v>
      </c>
      <c r="T272" s="15" t="n">
        <v>0.7576388888888889</v>
      </c>
      <c r="U272" s="15" t="n">
        <v>0.7583333333333333</v>
      </c>
      <c r="V272" s="15" t="n">
        <v>0.7520833333333333</v>
      </c>
      <c r="W272" s="15" t="n">
        <v>0.7534722222222222</v>
      </c>
      <c r="X272" s="15" t="n">
        <v>0.7569444444444444</v>
      </c>
      <c r="Y272" s="15" t="n">
        <v>0.7520833333333333</v>
      </c>
      <c r="Z272" s="15" t="n">
        <v>0.75625</v>
      </c>
      <c r="AA272" s="15" t="n">
        <v>0.7576388888888889</v>
      </c>
      <c r="AB272" s="15" t="n">
        <v>0.7597222222222222</v>
      </c>
      <c r="AC272" s="15" t="n">
        <v>0.7597222222222222</v>
      </c>
      <c r="AD272" s="15" t="n">
        <v>0.7604166666666666</v>
      </c>
      <c r="AE272" s="15" t="n">
        <v>0.7611111111111111</v>
      </c>
      <c r="AF272" s="15" t="n">
        <v>0.7597222222222222</v>
      </c>
      <c r="AG272" s="15" t="n">
        <v>0.7611111111111111</v>
      </c>
      <c r="AH272" s="15" t="n">
        <v>0.7638888888888888</v>
      </c>
      <c r="AI272" s="15" t="n">
        <v>0.7673611111111112</v>
      </c>
      <c r="AJ272" s="15" t="n">
        <v>0.7645833333333333</v>
      </c>
      <c r="AK272" s="15" t="n">
        <v>0.76875</v>
      </c>
      <c r="AL272" s="15" t="n">
        <v>0.7715277777777778</v>
      </c>
      <c r="AM272" s="15" t="n">
        <v>0.7631944444444444</v>
      </c>
      <c r="AN272" s="15" t="n">
        <v>0.7645833333333333</v>
      </c>
      <c r="AO272" s="15" t="n">
        <v>0.7680555555555556</v>
      </c>
      <c r="AP272" s="15" t="n">
        <v>0.7659722222222223</v>
      </c>
      <c r="AQ272" s="15" t="n">
        <v>0.7743055555555556</v>
      </c>
      <c r="AR272" s="15" t="n">
        <v>0.7743055555555556</v>
      </c>
      <c r="AS272" s="15" t="n">
        <v>0.7756944444444445</v>
      </c>
      <c r="AT272" s="15" t="n">
        <v>0.7736111111111111</v>
      </c>
      <c r="AU272" s="15" t="n">
        <v>0.7708333333333334</v>
      </c>
      <c r="AV272" s="15" t="n">
        <v>0.7715277777777778</v>
      </c>
      <c r="AW272" s="15" t="n">
        <v>0.7736111111111111</v>
      </c>
      <c r="AX272" s="15" t="n">
        <v>0.78125</v>
      </c>
    </row>
    <row r="273">
      <c r="A273" s="14" t="n">
        <v>46292</v>
      </c>
      <c r="B273" s="15" t="n">
        <v>0.7444444444444445</v>
      </c>
      <c r="C273" s="15" t="n">
        <v>0.7326388888888888</v>
      </c>
      <c r="D273" s="15" t="n">
        <v>0.7458333333333333</v>
      </c>
      <c r="E273" s="15" t="n">
        <v>0.7444444444444445</v>
      </c>
      <c r="F273" s="15" t="n">
        <v>0.7451388888888889</v>
      </c>
      <c r="G273" s="15" t="n">
        <v>0.7472222222222222</v>
      </c>
      <c r="H273" s="15" t="n">
        <v>0.7465277777777778</v>
      </c>
      <c r="I273" s="15" t="n">
        <v>0.7458333333333333</v>
      </c>
      <c r="J273" s="15" t="n">
        <v>0.7458333333333333</v>
      </c>
      <c r="K273" s="15" t="n">
        <v>0.7472222222222222</v>
      </c>
      <c r="L273" s="15" t="n">
        <v>0.75</v>
      </c>
      <c r="M273" s="15" t="n">
        <v>0.7479166666666667</v>
      </c>
      <c r="N273" s="15" t="n">
        <v>0.7465277777777778</v>
      </c>
      <c r="O273" s="15" t="n">
        <v>0.7479166666666667</v>
      </c>
      <c r="P273" s="15" t="n">
        <v>0.7402777777777778</v>
      </c>
      <c r="Q273" s="15" t="n">
        <v>0.7479166666666667</v>
      </c>
      <c r="R273" s="15" t="n">
        <v>0.75</v>
      </c>
      <c r="S273" s="15" t="n">
        <v>0.7548611111111111</v>
      </c>
      <c r="T273" s="15" t="n">
        <v>0.75625</v>
      </c>
      <c r="U273" s="15" t="n">
        <v>0.7576388888888889</v>
      </c>
      <c r="V273" s="15" t="n">
        <v>0.7506944444444444</v>
      </c>
      <c r="W273" s="15" t="n">
        <v>0.7520833333333333</v>
      </c>
      <c r="X273" s="15" t="n">
        <v>0.75625</v>
      </c>
      <c r="Y273" s="15" t="n">
        <v>0.7513888888888889</v>
      </c>
      <c r="Z273" s="15" t="n">
        <v>0.7555555555555555</v>
      </c>
      <c r="AA273" s="15" t="n">
        <v>0.75625</v>
      </c>
      <c r="AB273" s="15" t="n">
        <v>0.7583333333333333</v>
      </c>
      <c r="AC273" s="15" t="n">
        <v>0.7590277777777777</v>
      </c>
      <c r="AD273" s="15" t="n">
        <v>0.7597222222222222</v>
      </c>
      <c r="AE273" s="15" t="n">
        <v>0.7604166666666666</v>
      </c>
      <c r="AF273" s="15" t="n">
        <v>0.7583333333333333</v>
      </c>
      <c r="AG273" s="15" t="n">
        <v>0.7604166666666666</v>
      </c>
      <c r="AH273" s="15" t="n">
        <v>0.7631944444444444</v>
      </c>
      <c r="AI273" s="15" t="n">
        <v>0.7659722222222223</v>
      </c>
      <c r="AJ273" s="15" t="n">
        <v>0.7638888888888888</v>
      </c>
      <c r="AK273" s="15" t="n">
        <v>0.7680555555555556</v>
      </c>
      <c r="AL273" s="15" t="n">
        <v>0.7708333333333334</v>
      </c>
      <c r="AM273" s="15" t="n">
        <v>0.7618055555555555</v>
      </c>
      <c r="AN273" s="15" t="n">
        <v>0.7631944444444444</v>
      </c>
      <c r="AO273" s="15" t="n">
        <v>0.7666666666666667</v>
      </c>
      <c r="AP273" s="15" t="n">
        <v>0.7645833333333333</v>
      </c>
      <c r="AQ273" s="15" t="n">
        <v>0.7736111111111111</v>
      </c>
      <c r="AR273" s="15" t="n">
        <v>0.7736111111111111</v>
      </c>
      <c r="AS273" s="15" t="n">
        <v>0.775</v>
      </c>
      <c r="AT273" s="15" t="n">
        <v>0.7722222222222223</v>
      </c>
      <c r="AU273" s="15" t="n">
        <v>0.7701388888888889</v>
      </c>
      <c r="AV273" s="15" t="n">
        <v>0.7701388888888889</v>
      </c>
      <c r="AW273" s="15" t="n">
        <v>0.7729166666666667</v>
      </c>
      <c r="AX273" s="15" t="n">
        <v>0.7805555555555556</v>
      </c>
    </row>
    <row r="274">
      <c r="A274" s="14" t="n">
        <v>46293</v>
      </c>
      <c r="B274" s="15" t="n">
        <v>0.7430555555555556</v>
      </c>
      <c r="C274" s="15" t="n">
        <v>0.7319444444444444</v>
      </c>
      <c r="D274" s="15" t="n">
        <v>0.7444444444444445</v>
      </c>
      <c r="E274" s="15" t="n">
        <v>0.7430555555555556</v>
      </c>
      <c r="F274" s="15" t="n">
        <v>0.74375</v>
      </c>
      <c r="G274" s="15" t="n">
        <v>0.7458333333333333</v>
      </c>
      <c r="H274" s="15" t="n">
        <v>0.7451388888888889</v>
      </c>
      <c r="I274" s="15" t="n">
        <v>0.7451388888888889</v>
      </c>
      <c r="J274" s="15" t="n">
        <v>0.7444444444444445</v>
      </c>
      <c r="K274" s="15" t="n">
        <v>0.7465277777777778</v>
      </c>
      <c r="L274" s="15" t="n">
        <v>0.7486111111111111</v>
      </c>
      <c r="M274" s="15" t="n">
        <v>0.7472222222222222</v>
      </c>
      <c r="N274" s="15" t="n">
        <v>0.7458333333333333</v>
      </c>
      <c r="O274" s="15" t="n">
        <v>0.7465277777777778</v>
      </c>
      <c r="P274" s="15" t="n">
        <v>0.7395833333333334</v>
      </c>
      <c r="Q274" s="15" t="n">
        <v>0.7472222222222222</v>
      </c>
      <c r="R274" s="15" t="n">
        <v>0.7486111111111111</v>
      </c>
      <c r="S274" s="15" t="n">
        <v>0.7541666666666667</v>
      </c>
      <c r="T274" s="15" t="n">
        <v>0.7555555555555555</v>
      </c>
      <c r="U274" s="15" t="n">
        <v>0.75625</v>
      </c>
      <c r="V274" s="15" t="n">
        <v>0.75</v>
      </c>
      <c r="W274" s="15" t="n">
        <v>0.7513888888888889</v>
      </c>
      <c r="X274" s="15" t="n">
        <v>0.7548611111111111</v>
      </c>
      <c r="Y274" s="15" t="n">
        <v>0.7506944444444444</v>
      </c>
      <c r="Z274" s="15" t="n">
        <v>0.7541666666666667</v>
      </c>
      <c r="AA274" s="15" t="n">
        <v>0.7555555555555555</v>
      </c>
      <c r="AB274" s="15" t="n">
        <v>0.7576388888888889</v>
      </c>
      <c r="AC274" s="15" t="n">
        <v>0.7576388888888889</v>
      </c>
      <c r="AD274" s="15" t="n">
        <v>0.7583333333333333</v>
      </c>
      <c r="AE274" s="15" t="n">
        <v>0.7590277777777777</v>
      </c>
      <c r="AF274" s="15" t="n">
        <v>0.7576388888888889</v>
      </c>
      <c r="AG274" s="15" t="n">
        <v>0.7590277777777777</v>
      </c>
      <c r="AH274" s="15" t="n">
        <v>0.7618055555555555</v>
      </c>
      <c r="AI274" s="15" t="n">
        <v>0.7652777777777777</v>
      </c>
      <c r="AJ274" s="15" t="n">
        <v>0.7625</v>
      </c>
      <c r="AK274" s="15" t="n">
        <v>0.7666666666666667</v>
      </c>
      <c r="AL274" s="15" t="n">
        <v>0.7694444444444445</v>
      </c>
      <c r="AM274" s="15" t="n">
        <v>0.7611111111111111</v>
      </c>
      <c r="AN274" s="15" t="n">
        <v>0.7625</v>
      </c>
      <c r="AO274" s="15" t="n">
        <v>0.7659722222222223</v>
      </c>
      <c r="AP274" s="15" t="n">
        <v>0.7638888888888888</v>
      </c>
      <c r="AQ274" s="15" t="n">
        <v>0.7722222222222223</v>
      </c>
      <c r="AR274" s="15" t="n">
        <v>0.7729166666666667</v>
      </c>
      <c r="AS274" s="15" t="n">
        <v>0.7736111111111111</v>
      </c>
      <c r="AT274" s="15" t="n">
        <v>0.7715277777777778</v>
      </c>
      <c r="AU274" s="15" t="n">
        <v>0.76875</v>
      </c>
      <c r="AV274" s="15" t="n">
        <v>0.7694444444444445</v>
      </c>
      <c r="AW274" s="15" t="n">
        <v>0.7715277777777778</v>
      </c>
      <c r="AX274" s="15" t="n">
        <v>0.7798611111111111</v>
      </c>
    </row>
    <row r="275">
      <c r="A275" s="14" t="n">
        <v>46294</v>
      </c>
      <c r="B275" s="15" t="n">
        <v>0.7423611111111111</v>
      </c>
      <c r="C275" s="15" t="n">
        <v>0.7305555555555555</v>
      </c>
      <c r="D275" s="15" t="n">
        <v>0.74375</v>
      </c>
      <c r="E275" s="15" t="n">
        <v>0.7423611111111111</v>
      </c>
      <c r="F275" s="15" t="n">
        <v>0.7430555555555556</v>
      </c>
      <c r="G275" s="15" t="n">
        <v>0.7451388888888889</v>
      </c>
      <c r="H275" s="15" t="n">
        <v>0.7444444444444445</v>
      </c>
      <c r="I275" s="15" t="n">
        <v>0.74375</v>
      </c>
      <c r="J275" s="15" t="n">
        <v>0.74375</v>
      </c>
      <c r="K275" s="15" t="n">
        <v>0.7451388888888889</v>
      </c>
      <c r="L275" s="15" t="n">
        <v>0.7479166666666667</v>
      </c>
      <c r="M275" s="15" t="n">
        <v>0.7458333333333333</v>
      </c>
      <c r="N275" s="15" t="n">
        <v>0.7444444444444445</v>
      </c>
      <c r="O275" s="15" t="n">
        <v>0.7458333333333333</v>
      </c>
      <c r="P275" s="15" t="n">
        <v>0.7388888888888889</v>
      </c>
      <c r="Q275" s="15" t="n">
        <v>0.7458333333333333</v>
      </c>
      <c r="R275" s="15" t="n">
        <v>0.7479166666666667</v>
      </c>
      <c r="S275" s="15" t="n">
        <v>0.7527777777777778</v>
      </c>
      <c r="T275" s="15" t="n">
        <v>0.7541666666666667</v>
      </c>
      <c r="U275" s="15" t="n">
        <v>0.7555555555555555</v>
      </c>
      <c r="V275" s="15" t="n">
        <v>0.7493055555555556</v>
      </c>
      <c r="W275" s="15" t="n">
        <v>0.75</v>
      </c>
      <c r="X275" s="15" t="n">
        <v>0.7541666666666667</v>
      </c>
      <c r="Y275" s="15" t="n">
        <v>0.7493055555555556</v>
      </c>
      <c r="Z275" s="15" t="n">
        <v>0.7534722222222222</v>
      </c>
      <c r="AA275" s="15" t="n">
        <v>0.7548611111111111</v>
      </c>
      <c r="AB275" s="15" t="n">
        <v>0.75625</v>
      </c>
      <c r="AC275" s="15" t="n">
        <v>0.7569444444444444</v>
      </c>
      <c r="AD275" s="15" t="n">
        <v>0.7576388888888889</v>
      </c>
      <c r="AE275" s="15" t="n">
        <v>0.7583333333333333</v>
      </c>
      <c r="AF275" s="15" t="n">
        <v>0.75625</v>
      </c>
      <c r="AG275" s="15" t="n">
        <v>0.7583333333333333</v>
      </c>
      <c r="AH275" s="15" t="n">
        <v>0.7611111111111111</v>
      </c>
      <c r="AI275" s="15" t="n">
        <v>0.7645833333333333</v>
      </c>
      <c r="AJ275" s="15" t="n">
        <v>0.7618055555555555</v>
      </c>
      <c r="AK275" s="15" t="n">
        <v>0.7659722222222223</v>
      </c>
      <c r="AL275" s="15" t="n">
        <v>0.76875</v>
      </c>
      <c r="AM275" s="15" t="n">
        <v>0.7597222222222222</v>
      </c>
      <c r="AN275" s="15" t="n">
        <v>0.7611111111111111</v>
      </c>
      <c r="AO275" s="15" t="n">
        <v>0.7652777777777777</v>
      </c>
      <c r="AP275" s="15" t="n">
        <v>0.7625</v>
      </c>
      <c r="AQ275" s="15" t="n">
        <v>0.7715277777777778</v>
      </c>
      <c r="AR275" s="15" t="n">
        <v>0.7715277777777778</v>
      </c>
      <c r="AS275" s="15" t="n">
        <v>0.7729166666666667</v>
      </c>
      <c r="AT275" s="15" t="n">
        <v>0.7708333333333334</v>
      </c>
      <c r="AU275" s="15" t="n">
        <v>0.7680555555555556</v>
      </c>
      <c r="AV275" s="15" t="n">
        <v>0.76875</v>
      </c>
      <c r="AW275" s="15" t="n">
        <v>0.7708333333333334</v>
      </c>
      <c r="AX275" s="15" t="n">
        <v>0.7791666666666667</v>
      </c>
    </row>
    <row r="276">
      <c r="A276" s="14" t="n">
        <v>46295</v>
      </c>
      <c r="B276" s="15" t="n">
        <v>0.7409722222222223</v>
      </c>
      <c r="C276" s="15" t="n">
        <v>0.7291666666666666</v>
      </c>
      <c r="D276" s="15" t="n">
        <v>0.7423611111111111</v>
      </c>
      <c r="E276" s="15" t="n">
        <v>0.7409722222222223</v>
      </c>
      <c r="F276" s="15" t="n">
        <v>0.7416666666666667</v>
      </c>
      <c r="G276" s="15" t="n">
        <v>0.74375</v>
      </c>
      <c r="H276" s="15" t="n">
        <v>0.7430555555555556</v>
      </c>
      <c r="I276" s="15" t="n">
        <v>0.7430555555555556</v>
      </c>
      <c r="J276" s="15" t="n">
        <v>0.7423611111111111</v>
      </c>
      <c r="K276" s="15" t="n">
        <v>0.7444444444444445</v>
      </c>
      <c r="L276" s="15" t="n">
        <v>0.7465277777777778</v>
      </c>
      <c r="M276" s="15" t="n">
        <v>0.7451388888888889</v>
      </c>
      <c r="N276" s="15" t="n">
        <v>0.74375</v>
      </c>
      <c r="O276" s="15" t="n">
        <v>0.7444444444444445</v>
      </c>
      <c r="P276" s="15" t="n">
        <v>0.7375</v>
      </c>
      <c r="Q276" s="15" t="n">
        <v>0.7451388888888889</v>
      </c>
      <c r="R276" s="15" t="n">
        <v>0.7465277777777778</v>
      </c>
      <c r="S276" s="15" t="n">
        <v>0.7520833333333333</v>
      </c>
      <c r="T276" s="15" t="n">
        <v>0.7534722222222222</v>
      </c>
      <c r="U276" s="15" t="n">
        <v>0.7541666666666667</v>
      </c>
      <c r="V276" s="15" t="n">
        <v>0.7479166666666667</v>
      </c>
      <c r="W276" s="15" t="n">
        <v>0.7493055555555556</v>
      </c>
      <c r="X276" s="15" t="n">
        <v>0.7527777777777778</v>
      </c>
      <c r="Y276" s="15" t="n">
        <v>0.7486111111111111</v>
      </c>
      <c r="Z276" s="15" t="n">
        <v>0.7527777777777778</v>
      </c>
      <c r="AA276" s="15" t="n">
        <v>0.7534722222222222</v>
      </c>
      <c r="AB276" s="15" t="n">
        <v>0.7555555555555555</v>
      </c>
      <c r="AC276" s="15" t="n">
        <v>0.7555555555555555</v>
      </c>
      <c r="AD276" s="15" t="n">
        <v>0.75625</v>
      </c>
      <c r="AE276" s="15" t="n">
        <v>0.7576388888888889</v>
      </c>
      <c r="AF276" s="15" t="n">
        <v>0.7555555555555555</v>
      </c>
      <c r="AG276" s="15" t="n">
        <v>0.7576388888888889</v>
      </c>
      <c r="AH276" s="15" t="n">
        <v>0.7597222222222222</v>
      </c>
      <c r="AI276" s="15" t="n">
        <v>0.7631944444444444</v>
      </c>
      <c r="AJ276" s="15" t="n">
        <v>0.7611111111111111</v>
      </c>
      <c r="AK276" s="15" t="n">
        <v>0.7645833333333333</v>
      </c>
      <c r="AL276" s="15" t="n">
        <v>0.7673611111111112</v>
      </c>
      <c r="AM276" s="15" t="n">
        <v>0.7590277777777777</v>
      </c>
      <c r="AN276" s="15" t="n">
        <v>0.7604166666666666</v>
      </c>
      <c r="AO276" s="15" t="n">
        <v>0.7638888888888888</v>
      </c>
      <c r="AP276" s="15" t="n">
        <v>0.7618055555555555</v>
      </c>
      <c r="AQ276" s="15" t="n">
        <v>0.7708333333333334</v>
      </c>
      <c r="AR276" s="15" t="n">
        <v>0.7708333333333334</v>
      </c>
      <c r="AS276" s="15" t="n">
        <v>0.7722222222222223</v>
      </c>
      <c r="AT276" s="15" t="n">
        <v>0.7694444444444445</v>
      </c>
      <c r="AU276" s="15" t="n">
        <v>0.7673611111111112</v>
      </c>
      <c r="AV276" s="15" t="n">
        <v>0.7673611111111112</v>
      </c>
      <c r="AW276" s="15" t="n">
        <v>0.7701388888888889</v>
      </c>
      <c r="AX276" s="15" t="n">
        <v>0.7777777777777778</v>
      </c>
    </row>
    <row r="277">
      <c r="A277" s="14" t="n">
        <v>46296</v>
      </c>
      <c r="B277" s="15" t="n">
        <v>0.7395833333333334</v>
      </c>
      <c r="C277" s="15" t="n">
        <v>0.7277777777777777</v>
      </c>
      <c r="D277" s="15" t="n">
        <v>0.7409722222222223</v>
      </c>
      <c r="E277" s="15" t="n">
        <v>0.7402777777777778</v>
      </c>
      <c r="F277" s="15" t="n">
        <v>0.7409722222222223</v>
      </c>
      <c r="G277" s="15" t="n">
        <v>0.7430555555555556</v>
      </c>
      <c r="H277" s="15" t="n">
        <v>0.7423611111111111</v>
      </c>
      <c r="I277" s="15" t="n">
        <v>0.7416666666666667</v>
      </c>
      <c r="J277" s="15" t="n">
        <v>0.7416666666666667</v>
      </c>
      <c r="K277" s="15" t="n">
        <v>0.7430555555555556</v>
      </c>
      <c r="L277" s="15" t="n">
        <v>0.7458333333333333</v>
      </c>
      <c r="M277" s="15" t="n">
        <v>0.74375</v>
      </c>
      <c r="N277" s="15" t="n">
        <v>0.7423611111111111</v>
      </c>
      <c r="O277" s="15" t="n">
        <v>0.74375</v>
      </c>
      <c r="P277" s="15" t="n">
        <v>0.7368055555555556</v>
      </c>
      <c r="Q277" s="15" t="n">
        <v>0.74375</v>
      </c>
      <c r="R277" s="15" t="n">
        <v>0.7458333333333333</v>
      </c>
      <c r="S277" s="15" t="n">
        <v>0.7506944444444444</v>
      </c>
      <c r="T277" s="15" t="n">
        <v>0.7520833333333333</v>
      </c>
      <c r="U277" s="15" t="n">
        <v>0.7534722222222222</v>
      </c>
      <c r="V277" s="15" t="n">
        <v>0.7472222222222222</v>
      </c>
      <c r="W277" s="15" t="n">
        <v>0.7479166666666667</v>
      </c>
      <c r="X277" s="15" t="n">
        <v>0.7520833333333333</v>
      </c>
      <c r="Y277" s="15" t="n">
        <v>0.7472222222222222</v>
      </c>
      <c r="Z277" s="15" t="n">
        <v>0.7513888888888889</v>
      </c>
      <c r="AA277" s="15" t="n">
        <v>0.7527777777777778</v>
      </c>
      <c r="AB277" s="15" t="n">
        <v>0.7541666666666667</v>
      </c>
      <c r="AC277" s="15" t="n">
        <v>0.7548611111111111</v>
      </c>
      <c r="AD277" s="15" t="n">
        <v>0.7555555555555555</v>
      </c>
      <c r="AE277" s="15" t="n">
        <v>0.75625</v>
      </c>
      <c r="AF277" s="15" t="n">
        <v>0.7548611111111111</v>
      </c>
      <c r="AG277" s="15" t="n">
        <v>0.75625</v>
      </c>
      <c r="AH277" s="15" t="n">
        <v>0.7590277777777777</v>
      </c>
      <c r="AI277" s="15" t="n">
        <v>0.7625</v>
      </c>
      <c r="AJ277" s="15" t="n">
        <v>0.7597222222222222</v>
      </c>
      <c r="AK277" s="15" t="n">
        <v>0.7638888888888888</v>
      </c>
      <c r="AL277" s="15" t="n">
        <v>0.7666666666666667</v>
      </c>
      <c r="AM277" s="15" t="n">
        <v>0.7583333333333333</v>
      </c>
      <c r="AN277" s="15" t="n">
        <v>0.7597222222222222</v>
      </c>
      <c r="AO277" s="15" t="n">
        <v>0.7631944444444444</v>
      </c>
      <c r="AP277" s="15" t="n">
        <v>0.7611111111111111</v>
      </c>
      <c r="AQ277" s="15" t="n">
        <v>0.7694444444444445</v>
      </c>
      <c r="AR277" s="15" t="n">
        <v>0.7701388888888889</v>
      </c>
      <c r="AS277" s="15" t="n">
        <v>0.7708333333333334</v>
      </c>
      <c r="AT277" s="15" t="n">
        <v>0.76875</v>
      </c>
      <c r="AU277" s="15" t="n">
        <v>0.7659722222222223</v>
      </c>
      <c r="AV277" s="15" t="n">
        <v>0.7666666666666667</v>
      </c>
      <c r="AW277" s="15" t="n">
        <v>0.7694444444444445</v>
      </c>
      <c r="AX277" s="15" t="n">
        <v>0.7770833333333333</v>
      </c>
    </row>
    <row r="278">
      <c r="A278" s="14" t="n">
        <v>46297</v>
      </c>
      <c r="B278" s="15" t="n">
        <v>0.7381944444444445</v>
      </c>
      <c r="C278" s="15" t="n">
        <v>0.7263888888888889</v>
      </c>
      <c r="D278" s="15" t="n">
        <v>0.7402777777777778</v>
      </c>
      <c r="E278" s="15" t="n">
        <v>0.7388888888888889</v>
      </c>
      <c r="F278" s="15" t="n">
        <v>0.7395833333333334</v>
      </c>
      <c r="G278" s="15" t="n">
        <v>0.7416666666666667</v>
      </c>
      <c r="H278" s="15" t="n">
        <v>0.7409722222222223</v>
      </c>
      <c r="I278" s="15" t="n">
        <v>0.7409722222222223</v>
      </c>
      <c r="J278" s="15" t="n">
        <v>0.7409722222222223</v>
      </c>
      <c r="K278" s="15" t="n">
        <v>0.7423611111111111</v>
      </c>
      <c r="L278" s="15" t="n">
        <v>0.7444444444444445</v>
      </c>
      <c r="M278" s="15" t="n">
        <v>0.7430555555555556</v>
      </c>
      <c r="N278" s="15" t="n">
        <v>0.7416666666666667</v>
      </c>
      <c r="O278" s="15" t="n">
        <v>0.7430555555555556</v>
      </c>
      <c r="P278" s="15" t="n">
        <v>0.7361111111111112</v>
      </c>
      <c r="Q278" s="15" t="n">
        <v>0.7430555555555556</v>
      </c>
      <c r="R278" s="15" t="n">
        <v>0.7444444444444445</v>
      </c>
      <c r="S278" s="15" t="n">
        <v>0.75</v>
      </c>
      <c r="T278" s="15" t="n">
        <v>0.7513888888888889</v>
      </c>
      <c r="U278" s="15" t="n">
        <v>0.7527777777777778</v>
      </c>
      <c r="V278" s="15" t="n">
        <v>0.7458333333333333</v>
      </c>
      <c r="W278" s="15" t="n">
        <v>0.7472222222222222</v>
      </c>
      <c r="X278" s="15" t="n">
        <v>0.7506944444444444</v>
      </c>
      <c r="Y278" s="15" t="n">
        <v>0.7465277777777778</v>
      </c>
      <c r="Z278" s="15" t="n">
        <v>0.7506944444444444</v>
      </c>
      <c r="AA278" s="15" t="n">
        <v>0.7513888888888889</v>
      </c>
      <c r="AB278" s="15" t="n">
        <v>0.7534722222222222</v>
      </c>
      <c r="AC278" s="15" t="n">
        <v>0.7534722222222222</v>
      </c>
      <c r="AD278" s="15" t="n">
        <v>0.7548611111111111</v>
      </c>
      <c r="AE278" s="15" t="n">
        <v>0.7555555555555555</v>
      </c>
      <c r="AF278" s="15" t="n">
        <v>0.7534722222222222</v>
      </c>
      <c r="AG278" s="15" t="n">
        <v>0.7555555555555555</v>
      </c>
      <c r="AH278" s="15" t="n">
        <v>0.7583333333333333</v>
      </c>
      <c r="AI278" s="15" t="n">
        <v>0.7611111111111111</v>
      </c>
      <c r="AJ278" s="15" t="n">
        <v>0.7590277777777777</v>
      </c>
      <c r="AK278" s="15" t="n">
        <v>0.7631944444444444</v>
      </c>
      <c r="AL278" s="15" t="n">
        <v>0.7659722222222223</v>
      </c>
      <c r="AM278" s="15" t="n">
        <v>0.7569444444444444</v>
      </c>
      <c r="AN278" s="15" t="n">
        <v>0.7583333333333333</v>
      </c>
      <c r="AO278" s="15" t="n">
        <v>0.7618055555555555</v>
      </c>
      <c r="AP278" s="15" t="n">
        <v>0.7597222222222222</v>
      </c>
      <c r="AQ278" s="15" t="n">
        <v>0.76875</v>
      </c>
      <c r="AR278" s="15" t="n">
        <v>0.76875</v>
      </c>
      <c r="AS278" s="15" t="n">
        <v>0.7701388888888889</v>
      </c>
      <c r="AT278" s="15" t="n">
        <v>0.7680555555555556</v>
      </c>
      <c r="AU278" s="15" t="n">
        <v>0.7652777777777777</v>
      </c>
      <c r="AV278" s="15" t="n">
        <v>0.7659722222222223</v>
      </c>
      <c r="AW278" s="15" t="n">
        <v>0.7680555555555556</v>
      </c>
      <c r="AX278" s="15" t="n">
        <v>0.7763888888888889</v>
      </c>
    </row>
    <row r="279">
      <c r="A279" s="14" t="n">
        <v>46298</v>
      </c>
      <c r="B279" s="15" t="n">
        <v>0.7368055555555556</v>
      </c>
      <c r="C279" s="15" t="n">
        <v>0.7256944444444444</v>
      </c>
      <c r="D279" s="15" t="n">
        <v>0.7388888888888889</v>
      </c>
      <c r="E279" s="15" t="n">
        <v>0.7375</v>
      </c>
      <c r="F279" s="15" t="n">
        <v>0.7381944444444445</v>
      </c>
      <c r="G279" s="15" t="n">
        <v>0.7402777777777778</v>
      </c>
      <c r="H279" s="15" t="n">
        <v>0.7402777777777778</v>
      </c>
      <c r="I279" s="15" t="n">
        <v>0.7395833333333334</v>
      </c>
      <c r="J279" s="15" t="n">
        <v>0.7395833333333334</v>
      </c>
      <c r="K279" s="15" t="n">
        <v>0.7409722222222223</v>
      </c>
      <c r="L279" s="15" t="n">
        <v>0.74375</v>
      </c>
      <c r="M279" s="15" t="n">
        <v>0.7416666666666667</v>
      </c>
      <c r="N279" s="15" t="n">
        <v>0.7409722222222223</v>
      </c>
      <c r="O279" s="15" t="n">
        <v>0.7416666666666667</v>
      </c>
      <c r="P279" s="15" t="n">
        <v>0.7354166666666667</v>
      </c>
      <c r="Q279" s="15" t="n">
        <v>0.7416666666666667</v>
      </c>
      <c r="R279" s="15" t="n">
        <v>0.74375</v>
      </c>
      <c r="S279" s="15" t="n">
        <v>0.7486111111111111</v>
      </c>
      <c r="T279" s="15" t="n">
        <v>0.75</v>
      </c>
      <c r="U279" s="15" t="n">
        <v>0.7513888888888889</v>
      </c>
      <c r="V279" s="15" t="n">
        <v>0.7451388888888889</v>
      </c>
      <c r="W279" s="15" t="n">
        <v>0.7458333333333333</v>
      </c>
      <c r="X279" s="15" t="n">
        <v>0.75</v>
      </c>
      <c r="Y279" s="15" t="n">
        <v>0.7458333333333333</v>
      </c>
      <c r="Z279" s="15" t="n">
        <v>0.7493055555555556</v>
      </c>
      <c r="AA279" s="15" t="n">
        <v>0.7506944444444444</v>
      </c>
      <c r="AB279" s="15" t="n">
        <v>0.7527777777777778</v>
      </c>
      <c r="AC279" s="15" t="n">
        <v>0.7527777777777778</v>
      </c>
      <c r="AD279" s="15" t="n">
        <v>0.7534722222222222</v>
      </c>
      <c r="AE279" s="15" t="n">
        <v>0.7541666666666667</v>
      </c>
      <c r="AF279" s="15" t="n">
        <v>0.7527777777777778</v>
      </c>
      <c r="AG279" s="15" t="n">
        <v>0.7541666666666667</v>
      </c>
      <c r="AH279" s="15" t="n">
        <v>0.7569444444444444</v>
      </c>
      <c r="AI279" s="15" t="n">
        <v>0.7604166666666666</v>
      </c>
      <c r="AJ279" s="15" t="n">
        <v>0.7576388888888889</v>
      </c>
      <c r="AK279" s="15" t="n">
        <v>0.7618055555555555</v>
      </c>
      <c r="AL279" s="15" t="n">
        <v>0.7645833333333333</v>
      </c>
      <c r="AM279" s="15" t="n">
        <v>0.75625</v>
      </c>
      <c r="AN279" s="15" t="n">
        <v>0.7576388888888889</v>
      </c>
      <c r="AO279" s="15" t="n">
        <v>0.7611111111111111</v>
      </c>
      <c r="AP279" s="15" t="n">
        <v>0.7590277777777777</v>
      </c>
      <c r="AQ279" s="15" t="n">
        <v>0.7680555555555556</v>
      </c>
      <c r="AR279" s="15" t="n">
        <v>0.7680555555555556</v>
      </c>
      <c r="AS279" s="15" t="n">
        <v>0.7694444444444445</v>
      </c>
      <c r="AT279" s="15" t="n">
        <v>0.7666666666666667</v>
      </c>
      <c r="AU279" s="15" t="n">
        <v>0.7645833333333333</v>
      </c>
      <c r="AV279" s="15" t="n">
        <v>0.7652777777777777</v>
      </c>
      <c r="AW279" s="15" t="n">
        <v>0.7673611111111112</v>
      </c>
      <c r="AX279" s="15" t="n">
        <v>0.7756944444444445</v>
      </c>
    </row>
    <row r="280">
      <c r="A280" s="14" t="n">
        <v>46299</v>
      </c>
      <c r="B280" s="15" t="n">
        <v>0.7361111111111112</v>
      </c>
      <c r="C280" s="15" t="n">
        <v>0.7243055555555555</v>
      </c>
      <c r="D280" s="15" t="n">
        <v>0.7375</v>
      </c>
      <c r="E280" s="15" t="n">
        <v>0.7368055555555556</v>
      </c>
      <c r="F280" s="15" t="n">
        <v>0.7375</v>
      </c>
      <c r="G280" s="15" t="n">
        <v>0.7395833333333334</v>
      </c>
      <c r="H280" s="15" t="n">
        <v>0.7388888888888889</v>
      </c>
      <c r="I280" s="15" t="n">
        <v>0.7388888888888889</v>
      </c>
      <c r="J280" s="15" t="n">
        <v>0.7388888888888889</v>
      </c>
      <c r="K280" s="15" t="n">
        <v>0.7402777777777778</v>
      </c>
      <c r="L280" s="15" t="n">
        <v>0.7423611111111111</v>
      </c>
      <c r="M280" s="15" t="n">
        <v>0.7409722222222223</v>
      </c>
      <c r="N280" s="15" t="n">
        <v>0.7395833333333334</v>
      </c>
      <c r="O280" s="15" t="n">
        <v>0.7409722222222223</v>
      </c>
      <c r="P280" s="15" t="n">
        <v>0.7347222222222223</v>
      </c>
      <c r="Q280" s="15" t="n">
        <v>0.7409722222222223</v>
      </c>
      <c r="R280" s="15" t="n">
        <v>0.7423611111111111</v>
      </c>
      <c r="S280" s="15" t="n">
        <v>0.7479166666666667</v>
      </c>
      <c r="T280" s="15" t="n">
        <v>0.7493055555555556</v>
      </c>
      <c r="U280" s="15" t="n">
        <v>0.7506944444444444</v>
      </c>
      <c r="V280" s="15" t="n">
        <v>0.74375</v>
      </c>
      <c r="W280" s="15" t="n">
        <v>0.7451388888888889</v>
      </c>
      <c r="X280" s="15" t="n">
        <v>0.7493055555555556</v>
      </c>
      <c r="Y280" s="15" t="n">
        <v>0.7444444444444445</v>
      </c>
      <c r="Z280" s="15" t="n">
        <v>0.7486111111111111</v>
      </c>
      <c r="AA280" s="15" t="n">
        <v>0.75</v>
      </c>
      <c r="AB280" s="15" t="n">
        <v>0.7513888888888889</v>
      </c>
      <c r="AC280" s="15" t="n">
        <v>0.7520833333333333</v>
      </c>
      <c r="AD280" s="15" t="n">
        <v>0.7527777777777778</v>
      </c>
      <c r="AE280" s="15" t="n">
        <v>0.7534722222222222</v>
      </c>
      <c r="AF280" s="15" t="n">
        <v>0.7513888888888889</v>
      </c>
      <c r="AG280" s="15" t="n">
        <v>0.7534722222222222</v>
      </c>
      <c r="AH280" s="15" t="n">
        <v>0.75625</v>
      </c>
      <c r="AI280" s="15" t="n">
        <v>0.7590277777777777</v>
      </c>
      <c r="AJ280" s="15" t="n">
        <v>0.7569444444444444</v>
      </c>
      <c r="AK280" s="15" t="n">
        <v>0.7611111111111111</v>
      </c>
      <c r="AL280" s="15" t="n">
        <v>0.7638888888888888</v>
      </c>
      <c r="AM280" s="15" t="n">
        <v>0.7555555555555555</v>
      </c>
      <c r="AN280" s="15" t="n">
        <v>0.7569444444444444</v>
      </c>
      <c r="AO280" s="15" t="n">
        <v>0.7604166666666666</v>
      </c>
      <c r="AP280" s="15" t="n">
        <v>0.7583333333333333</v>
      </c>
      <c r="AQ280" s="15" t="n">
        <v>0.7666666666666667</v>
      </c>
      <c r="AR280" s="15" t="n">
        <v>0.7673611111111112</v>
      </c>
      <c r="AS280" s="15" t="n">
        <v>0.7680555555555556</v>
      </c>
      <c r="AT280" s="15" t="n">
        <v>0.7659722222222223</v>
      </c>
      <c r="AU280" s="15" t="n">
        <v>0.7631944444444444</v>
      </c>
      <c r="AV280" s="15" t="n">
        <v>0.7638888888888888</v>
      </c>
      <c r="AW280" s="15" t="n">
        <v>0.7666666666666667</v>
      </c>
      <c r="AX280" s="15" t="n">
        <v>0.775</v>
      </c>
    </row>
    <row r="281">
      <c r="A281" s="14" t="n">
        <v>46300</v>
      </c>
      <c r="B281" s="15" t="n">
        <v>0.7347222222222223</v>
      </c>
      <c r="C281" s="15" t="n">
        <v>0.7229166666666667</v>
      </c>
      <c r="D281" s="15" t="n">
        <v>0.7368055555555556</v>
      </c>
      <c r="E281" s="15" t="n">
        <v>0.7354166666666667</v>
      </c>
      <c r="F281" s="15" t="n">
        <v>0.7361111111111112</v>
      </c>
      <c r="G281" s="15" t="n">
        <v>0.7381944444444445</v>
      </c>
      <c r="H281" s="15" t="n">
        <v>0.7381944444444445</v>
      </c>
      <c r="I281" s="15" t="n">
        <v>0.7375</v>
      </c>
      <c r="J281" s="15" t="n">
        <v>0.7375</v>
      </c>
      <c r="K281" s="15" t="n">
        <v>0.7395833333333334</v>
      </c>
      <c r="L281" s="15" t="n">
        <v>0.7416666666666667</v>
      </c>
      <c r="M281" s="15" t="n">
        <v>0.7402777777777778</v>
      </c>
      <c r="N281" s="15" t="n">
        <v>0.7388888888888889</v>
      </c>
      <c r="O281" s="15" t="n">
        <v>0.7395833333333334</v>
      </c>
      <c r="P281" s="15" t="n">
        <v>0.7340277777777777</v>
      </c>
      <c r="Q281" s="15" t="n">
        <v>0.7402777777777778</v>
      </c>
      <c r="R281" s="15" t="n">
        <v>0.7416666666666667</v>
      </c>
      <c r="S281" s="15" t="n">
        <v>0.7465277777777778</v>
      </c>
      <c r="T281" s="15" t="n">
        <v>0.7486111111111111</v>
      </c>
      <c r="U281" s="15" t="n">
        <v>0.7493055555555556</v>
      </c>
      <c r="V281" s="15" t="n">
        <v>0.7430555555555556</v>
      </c>
      <c r="W281" s="15" t="n">
        <v>0.74375</v>
      </c>
      <c r="X281" s="15" t="n">
        <v>0.7479166666666667</v>
      </c>
      <c r="Y281" s="15" t="n">
        <v>0.74375</v>
      </c>
      <c r="Z281" s="15" t="n">
        <v>0.7479166666666667</v>
      </c>
      <c r="AA281" s="15" t="n">
        <v>0.7486111111111111</v>
      </c>
      <c r="AB281" s="15" t="n">
        <v>0.7506944444444444</v>
      </c>
      <c r="AC281" s="15" t="n">
        <v>0.7506944444444444</v>
      </c>
      <c r="AD281" s="15" t="n">
        <v>0.7513888888888889</v>
      </c>
      <c r="AE281" s="15" t="n">
        <v>0.7527777777777778</v>
      </c>
      <c r="AF281" s="15" t="n">
        <v>0.7506944444444444</v>
      </c>
      <c r="AG281" s="15" t="n">
        <v>0.7527777777777778</v>
      </c>
      <c r="AH281" s="15" t="n">
        <v>0.7548611111111111</v>
      </c>
      <c r="AI281" s="15" t="n">
        <v>0.7583333333333333</v>
      </c>
      <c r="AJ281" s="15" t="n">
        <v>0.75625</v>
      </c>
      <c r="AK281" s="15" t="n">
        <v>0.7604166666666666</v>
      </c>
      <c r="AL281" s="15" t="n">
        <v>0.7631944444444444</v>
      </c>
      <c r="AM281" s="15" t="n">
        <v>0.7541666666666667</v>
      </c>
      <c r="AN281" s="15" t="n">
        <v>0.7555555555555555</v>
      </c>
      <c r="AO281" s="15" t="n">
        <v>0.7590277777777777</v>
      </c>
      <c r="AP281" s="15" t="n">
        <v>0.7569444444444444</v>
      </c>
      <c r="AQ281" s="15" t="n">
        <v>0.7659722222222223</v>
      </c>
      <c r="AR281" s="15" t="n">
        <v>0.7659722222222223</v>
      </c>
      <c r="AS281" s="15" t="n">
        <v>0.7673611111111112</v>
      </c>
      <c r="AT281" s="15" t="n">
        <v>0.7652777777777777</v>
      </c>
      <c r="AU281" s="15" t="n">
        <v>0.7625</v>
      </c>
      <c r="AV281" s="15" t="n">
        <v>0.7631944444444444</v>
      </c>
      <c r="AW281" s="15" t="n">
        <v>0.7659722222222223</v>
      </c>
      <c r="AX281" s="15" t="n">
        <v>0.7743055555555556</v>
      </c>
    </row>
    <row r="282">
      <c r="A282" s="14" t="n">
        <v>46301</v>
      </c>
      <c r="B282" s="15" t="n">
        <v>0.7333333333333333</v>
      </c>
      <c r="C282" s="15" t="n">
        <v>0.7215277777777778</v>
      </c>
      <c r="D282" s="15" t="n">
        <v>0.7354166666666667</v>
      </c>
      <c r="E282" s="15" t="n">
        <v>0.7347222222222223</v>
      </c>
      <c r="F282" s="15" t="n">
        <v>0.7354166666666667</v>
      </c>
      <c r="G282" s="15" t="n">
        <v>0.7375</v>
      </c>
      <c r="H282" s="15" t="n">
        <v>0.7368055555555556</v>
      </c>
      <c r="I282" s="15" t="n">
        <v>0.7368055555555556</v>
      </c>
      <c r="J282" s="15" t="n">
        <v>0.7368055555555556</v>
      </c>
      <c r="K282" s="15" t="n">
        <v>0.7381944444444445</v>
      </c>
      <c r="L282" s="15" t="n">
        <v>0.7402777777777778</v>
      </c>
      <c r="M282" s="15" t="n">
        <v>0.7388888888888889</v>
      </c>
      <c r="N282" s="15" t="n">
        <v>0.7375</v>
      </c>
      <c r="O282" s="15" t="n">
        <v>0.7388888888888889</v>
      </c>
      <c r="P282" s="15" t="n">
        <v>0.7333333333333333</v>
      </c>
      <c r="Q282" s="15" t="n">
        <v>0.7388888888888889</v>
      </c>
      <c r="R282" s="15" t="n">
        <v>0.7402777777777778</v>
      </c>
      <c r="S282" s="15" t="n">
        <v>0.7458333333333333</v>
      </c>
      <c r="T282" s="15" t="n">
        <v>0.7472222222222222</v>
      </c>
      <c r="U282" s="15" t="n">
        <v>0.7486111111111111</v>
      </c>
      <c r="V282" s="15" t="n">
        <v>0.7423611111111111</v>
      </c>
      <c r="W282" s="15" t="n">
        <v>0.7430555555555556</v>
      </c>
      <c r="X282" s="15" t="n">
        <v>0.7472222222222222</v>
      </c>
      <c r="Y282" s="15" t="n">
        <v>0.7423611111111111</v>
      </c>
      <c r="Z282" s="15" t="n">
        <v>0.7465277777777778</v>
      </c>
      <c r="AA282" s="15" t="n">
        <v>0.7479166666666667</v>
      </c>
      <c r="AB282" s="15" t="n">
        <v>0.7493055555555556</v>
      </c>
      <c r="AC282" s="15" t="n">
        <v>0.75</v>
      </c>
      <c r="AD282" s="15" t="n">
        <v>0.7506944444444444</v>
      </c>
      <c r="AE282" s="15" t="n">
        <v>0.7513888888888889</v>
      </c>
      <c r="AF282" s="15" t="n">
        <v>0.75</v>
      </c>
      <c r="AG282" s="15" t="n">
        <v>0.7513888888888889</v>
      </c>
      <c r="AH282" s="15" t="n">
        <v>0.7541666666666667</v>
      </c>
      <c r="AI282" s="15" t="n">
        <v>0.7576388888888889</v>
      </c>
      <c r="AJ282" s="15" t="n">
        <v>0.7548611111111111</v>
      </c>
      <c r="AK282" s="15" t="n">
        <v>0.7590277777777777</v>
      </c>
      <c r="AL282" s="15" t="n">
        <v>0.7618055555555555</v>
      </c>
      <c r="AM282" s="15" t="n">
        <v>0.7534722222222222</v>
      </c>
      <c r="AN282" s="15" t="n">
        <v>0.7548611111111111</v>
      </c>
      <c r="AO282" s="15" t="n">
        <v>0.7583333333333333</v>
      </c>
      <c r="AP282" s="15" t="n">
        <v>0.75625</v>
      </c>
      <c r="AQ282" s="15" t="n">
        <v>0.7652777777777777</v>
      </c>
      <c r="AR282" s="15" t="n">
        <v>0.7652777777777777</v>
      </c>
      <c r="AS282" s="15" t="n">
        <v>0.7666666666666667</v>
      </c>
      <c r="AT282" s="15" t="n">
        <v>0.7638888888888888</v>
      </c>
      <c r="AU282" s="15" t="n">
        <v>0.7618055555555555</v>
      </c>
      <c r="AV282" s="15" t="n">
        <v>0.7625</v>
      </c>
      <c r="AW282" s="15" t="n">
        <v>0.7645833333333333</v>
      </c>
      <c r="AX282" s="15" t="n">
        <v>0.7736111111111111</v>
      </c>
    </row>
    <row r="283">
      <c r="A283" s="14" t="n">
        <v>46302</v>
      </c>
      <c r="B283" s="15" t="n">
        <v>0.7326388888888888</v>
      </c>
      <c r="C283" s="15" t="n">
        <v>0.7208333333333333</v>
      </c>
      <c r="D283" s="15" t="n">
        <v>0.7340277777777777</v>
      </c>
      <c r="E283" s="15" t="n">
        <v>0.7333333333333333</v>
      </c>
      <c r="F283" s="15" t="n">
        <v>0.7340277777777777</v>
      </c>
      <c r="G283" s="15" t="n">
        <v>0.7361111111111112</v>
      </c>
      <c r="H283" s="15" t="n">
        <v>0.7361111111111112</v>
      </c>
      <c r="I283" s="15" t="n">
        <v>0.7354166666666667</v>
      </c>
      <c r="J283" s="15" t="n">
        <v>0.7354166666666667</v>
      </c>
      <c r="K283" s="15" t="n">
        <v>0.7375</v>
      </c>
      <c r="L283" s="15" t="n">
        <v>0.7395833333333334</v>
      </c>
      <c r="M283" s="15" t="n">
        <v>0.7381944444444445</v>
      </c>
      <c r="N283" s="15" t="n">
        <v>0.7368055555555556</v>
      </c>
      <c r="O283" s="15" t="n">
        <v>0.7381944444444445</v>
      </c>
      <c r="P283" s="15" t="n">
        <v>0.7326388888888888</v>
      </c>
      <c r="Q283" s="15" t="n">
        <v>0.7381944444444445</v>
      </c>
      <c r="R283" s="15" t="n">
        <v>0.7395833333333334</v>
      </c>
      <c r="S283" s="15" t="n">
        <v>0.7444444444444445</v>
      </c>
      <c r="T283" s="15" t="n">
        <v>0.7465277777777778</v>
      </c>
      <c r="U283" s="15" t="n">
        <v>0.7479166666666667</v>
      </c>
      <c r="V283" s="15" t="n">
        <v>0.7409722222222223</v>
      </c>
      <c r="W283" s="15" t="n">
        <v>0.7423611111111111</v>
      </c>
      <c r="X283" s="15" t="n">
        <v>0.7458333333333333</v>
      </c>
      <c r="Y283" s="15" t="n">
        <v>0.7416666666666667</v>
      </c>
      <c r="Z283" s="15" t="n">
        <v>0.7458333333333333</v>
      </c>
      <c r="AA283" s="15" t="n">
        <v>0.7472222222222222</v>
      </c>
      <c r="AB283" s="15" t="n">
        <v>0.7486111111111111</v>
      </c>
      <c r="AC283" s="15" t="n">
        <v>0.7493055555555556</v>
      </c>
      <c r="AD283" s="15" t="n">
        <v>0.75</v>
      </c>
      <c r="AE283" s="15" t="n">
        <v>0.7506944444444444</v>
      </c>
      <c r="AF283" s="15" t="n">
        <v>0.7486111111111111</v>
      </c>
      <c r="AG283" s="15" t="n">
        <v>0.7506944444444444</v>
      </c>
      <c r="AH283" s="15" t="n">
        <v>0.7534722222222222</v>
      </c>
      <c r="AI283" s="15" t="n">
        <v>0.75625</v>
      </c>
      <c r="AJ283" s="15" t="n">
        <v>0.7541666666666667</v>
      </c>
      <c r="AK283" s="15" t="n">
        <v>0.7583333333333333</v>
      </c>
      <c r="AL283" s="15" t="n">
        <v>0.7611111111111111</v>
      </c>
      <c r="AM283" s="15" t="n">
        <v>0.7527777777777778</v>
      </c>
      <c r="AN283" s="15" t="n">
        <v>0.7541666666666667</v>
      </c>
      <c r="AO283" s="15" t="n">
        <v>0.7576388888888889</v>
      </c>
      <c r="AP283" s="15" t="n">
        <v>0.7555555555555555</v>
      </c>
      <c r="AQ283" s="15" t="n">
        <v>0.7638888888888888</v>
      </c>
      <c r="AR283" s="15" t="n">
        <v>0.7645833333333333</v>
      </c>
      <c r="AS283" s="15" t="n">
        <v>0.7659722222222223</v>
      </c>
      <c r="AT283" s="15" t="n">
        <v>0.7631944444444444</v>
      </c>
      <c r="AU283" s="15" t="n">
        <v>0.7611111111111111</v>
      </c>
      <c r="AV283" s="15" t="n">
        <v>0.7618055555555555</v>
      </c>
      <c r="AW283" s="15" t="n">
        <v>0.7638888888888888</v>
      </c>
      <c r="AX283" s="15" t="n">
        <v>0.7729166666666667</v>
      </c>
    </row>
    <row r="284">
      <c r="A284" s="14" t="n">
        <v>46303</v>
      </c>
      <c r="B284" s="15" t="n">
        <v>0.73125</v>
      </c>
      <c r="C284" s="15" t="n">
        <v>0.7194444444444444</v>
      </c>
      <c r="D284" s="15" t="n">
        <v>0.7333333333333333</v>
      </c>
      <c r="E284" s="15" t="n">
        <v>0.7319444444444444</v>
      </c>
      <c r="F284" s="15" t="n">
        <v>0.7333333333333333</v>
      </c>
      <c r="G284" s="15" t="n">
        <v>0.7354166666666667</v>
      </c>
      <c r="H284" s="15" t="n">
        <v>0.7347222222222223</v>
      </c>
      <c r="I284" s="15" t="n">
        <v>0.7347222222222223</v>
      </c>
      <c r="J284" s="15" t="n">
        <v>0.7347222222222223</v>
      </c>
      <c r="K284" s="15" t="n">
        <v>0.7361111111111112</v>
      </c>
      <c r="L284" s="15" t="n">
        <v>0.7388888888888889</v>
      </c>
      <c r="M284" s="15" t="n">
        <v>0.7368055555555556</v>
      </c>
      <c r="N284" s="15" t="n">
        <v>0.7361111111111112</v>
      </c>
      <c r="O284" s="15" t="n">
        <v>0.7368055555555556</v>
      </c>
      <c r="P284" s="15" t="n">
        <v>0.7319444444444444</v>
      </c>
      <c r="Q284" s="15" t="n">
        <v>0.7375</v>
      </c>
      <c r="R284" s="15" t="n">
        <v>0.7381944444444445</v>
      </c>
      <c r="S284" s="15" t="n">
        <v>0.74375</v>
      </c>
      <c r="T284" s="15" t="n">
        <v>0.7451388888888889</v>
      </c>
      <c r="U284" s="15" t="n">
        <v>0.7465277777777778</v>
      </c>
      <c r="V284" s="15" t="n">
        <v>0.7402777777777778</v>
      </c>
      <c r="W284" s="15" t="n">
        <v>0.7409722222222223</v>
      </c>
      <c r="X284" s="15" t="n">
        <v>0.7451388888888889</v>
      </c>
      <c r="Y284" s="15" t="n">
        <v>0.7409722222222223</v>
      </c>
      <c r="Z284" s="15" t="n">
        <v>0.7451388888888889</v>
      </c>
      <c r="AA284" s="15" t="n">
        <v>0.7458333333333333</v>
      </c>
      <c r="AB284" s="15" t="n">
        <v>0.7479166666666667</v>
      </c>
      <c r="AC284" s="15" t="n">
        <v>0.7479166666666667</v>
      </c>
      <c r="AD284" s="15" t="n">
        <v>0.7486111111111111</v>
      </c>
      <c r="AE284" s="15" t="n">
        <v>0.75</v>
      </c>
      <c r="AF284" s="15" t="n">
        <v>0.7479166666666667</v>
      </c>
      <c r="AG284" s="15" t="n">
        <v>0.75</v>
      </c>
      <c r="AH284" s="15" t="n">
        <v>0.7520833333333333</v>
      </c>
      <c r="AI284" s="15" t="n">
        <v>0.7555555555555555</v>
      </c>
      <c r="AJ284" s="15" t="n">
        <v>0.7534722222222222</v>
      </c>
      <c r="AK284" s="15" t="n">
        <v>0.7576388888888889</v>
      </c>
      <c r="AL284" s="15" t="n">
        <v>0.7604166666666666</v>
      </c>
      <c r="AM284" s="15" t="n">
        <v>0.7513888888888889</v>
      </c>
      <c r="AN284" s="15" t="n">
        <v>0.7527777777777778</v>
      </c>
      <c r="AO284" s="15" t="n">
        <v>0.75625</v>
      </c>
      <c r="AP284" s="15" t="n">
        <v>0.7548611111111111</v>
      </c>
      <c r="AQ284" s="15" t="n">
        <v>0.7631944444444444</v>
      </c>
      <c r="AR284" s="15" t="n">
        <v>0.7638888888888888</v>
      </c>
      <c r="AS284" s="15" t="n">
        <v>0.7645833333333333</v>
      </c>
      <c r="AT284" s="15" t="n">
        <v>0.7625</v>
      </c>
      <c r="AU284" s="15" t="n">
        <v>0.7597222222222222</v>
      </c>
      <c r="AV284" s="15" t="n">
        <v>0.7604166666666666</v>
      </c>
      <c r="AW284" s="15" t="n">
        <v>0.7631944444444444</v>
      </c>
      <c r="AX284" s="15" t="n">
        <v>0.7722222222222223</v>
      </c>
    </row>
    <row r="285">
      <c r="A285" s="14" t="n">
        <v>46304</v>
      </c>
      <c r="B285" s="15" t="n">
        <v>0.7298611111111111</v>
      </c>
      <c r="C285" s="15" t="n">
        <v>0.7180555555555556</v>
      </c>
      <c r="D285" s="15" t="n">
        <v>0.7319444444444444</v>
      </c>
      <c r="E285" s="15" t="n">
        <v>0.73125</v>
      </c>
      <c r="F285" s="15" t="n">
        <v>0.7326388888888888</v>
      </c>
      <c r="G285" s="15" t="n">
        <v>0.7340277777777777</v>
      </c>
      <c r="H285" s="15" t="n">
        <v>0.7340277777777777</v>
      </c>
      <c r="I285" s="15" t="n">
        <v>0.7333333333333333</v>
      </c>
      <c r="J285" s="15" t="n">
        <v>0.7340277777777777</v>
      </c>
      <c r="K285" s="15" t="n">
        <v>0.7354166666666667</v>
      </c>
      <c r="L285" s="15" t="n">
        <v>0.7375</v>
      </c>
      <c r="M285" s="15" t="n">
        <v>0.7361111111111112</v>
      </c>
      <c r="N285" s="15" t="n">
        <v>0.7347222222222223</v>
      </c>
      <c r="O285" s="15" t="n">
        <v>0.7361111111111112</v>
      </c>
      <c r="P285" s="15" t="n">
        <v>0.73125</v>
      </c>
      <c r="Q285" s="15" t="n">
        <v>0.7361111111111112</v>
      </c>
      <c r="R285" s="15" t="n">
        <v>0.7375</v>
      </c>
      <c r="S285" s="15" t="n">
        <v>0.7430555555555556</v>
      </c>
      <c r="T285" s="15" t="n">
        <v>0.7444444444444445</v>
      </c>
      <c r="U285" s="15" t="n">
        <v>0.7458333333333333</v>
      </c>
      <c r="V285" s="15" t="n">
        <v>0.7388888888888889</v>
      </c>
      <c r="W285" s="15" t="n">
        <v>0.7402777777777778</v>
      </c>
      <c r="X285" s="15" t="n">
        <v>0.7444444444444445</v>
      </c>
      <c r="Y285" s="15" t="n">
        <v>0.7395833333333334</v>
      </c>
      <c r="Z285" s="15" t="n">
        <v>0.74375</v>
      </c>
      <c r="AA285" s="15" t="n">
        <v>0.7451388888888889</v>
      </c>
      <c r="AB285" s="15" t="n">
        <v>0.7465277777777778</v>
      </c>
      <c r="AC285" s="15" t="n">
        <v>0.7472222222222222</v>
      </c>
      <c r="AD285" s="15" t="n">
        <v>0.7479166666666667</v>
      </c>
      <c r="AE285" s="15" t="n">
        <v>0.7486111111111111</v>
      </c>
      <c r="AF285" s="15" t="n">
        <v>0.7472222222222222</v>
      </c>
      <c r="AG285" s="15" t="n">
        <v>0.7486111111111111</v>
      </c>
      <c r="AH285" s="15" t="n">
        <v>0.7513888888888889</v>
      </c>
      <c r="AI285" s="15" t="n">
        <v>0.7548611111111111</v>
      </c>
      <c r="AJ285" s="15" t="n">
        <v>0.7520833333333333</v>
      </c>
      <c r="AK285" s="15" t="n">
        <v>0.75625</v>
      </c>
      <c r="AL285" s="15" t="n">
        <v>0.7590277777777777</v>
      </c>
      <c r="AM285" s="15" t="n">
        <v>0.7506944444444444</v>
      </c>
      <c r="AN285" s="15" t="n">
        <v>0.7520833333333333</v>
      </c>
      <c r="AO285" s="15" t="n">
        <v>0.7555555555555555</v>
      </c>
      <c r="AP285" s="15" t="n">
        <v>0.7534722222222222</v>
      </c>
      <c r="AQ285" s="15" t="n">
        <v>0.7625</v>
      </c>
      <c r="AR285" s="15" t="n">
        <v>0.7625</v>
      </c>
      <c r="AS285" s="15" t="n">
        <v>0.7638888888888888</v>
      </c>
      <c r="AT285" s="15" t="n">
        <v>0.7618055555555555</v>
      </c>
      <c r="AU285" s="15" t="n">
        <v>0.7590277777777777</v>
      </c>
      <c r="AV285" s="15" t="n">
        <v>0.7597222222222222</v>
      </c>
      <c r="AW285" s="15" t="n">
        <v>0.7625</v>
      </c>
      <c r="AX285" s="15" t="n">
        <v>0.7715277777777778</v>
      </c>
    </row>
    <row r="286">
      <c r="A286" s="14" t="n">
        <v>46305</v>
      </c>
      <c r="B286" s="15" t="n">
        <v>0.7284722222222222</v>
      </c>
      <c r="C286" s="15" t="n">
        <v>0.7166666666666667</v>
      </c>
      <c r="D286" s="15" t="n">
        <v>0.73125</v>
      </c>
      <c r="E286" s="15" t="n">
        <v>0.7298611111111111</v>
      </c>
      <c r="F286" s="15" t="n">
        <v>0.73125</v>
      </c>
      <c r="G286" s="15" t="n">
        <v>0.7333333333333333</v>
      </c>
      <c r="H286" s="15" t="n">
        <v>0.7326388888888888</v>
      </c>
      <c r="I286" s="15" t="n">
        <v>0.7326388888888888</v>
      </c>
      <c r="J286" s="15" t="n">
        <v>0.7326388888888888</v>
      </c>
      <c r="K286" s="15" t="n">
        <v>0.7347222222222223</v>
      </c>
      <c r="L286" s="15" t="n">
        <v>0.7368055555555556</v>
      </c>
      <c r="M286" s="15" t="n">
        <v>0.7354166666666667</v>
      </c>
      <c r="N286" s="15" t="n">
        <v>0.7340277777777777</v>
      </c>
      <c r="O286" s="15" t="n">
        <v>0.7347222222222223</v>
      </c>
      <c r="P286" s="15" t="n">
        <v>0.7305555555555555</v>
      </c>
      <c r="Q286" s="15" t="n">
        <v>0.7354166666666667</v>
      </c>
      <c r="R286" s="15" t="n">
        <v>0.7361111111111112</v>
      </c>
      <c r="S286" s="15" t="n">
        <v>0.7416666666666667</v>
      </c>
      <c r="T286" s="15" t="n">
        <v>0.7430555555555556</v>
      </c>
      <c r="U286" s="15" t="n">
        <v>0.7444444444444445</v>
      </c>
      <c r="V286" s="15" t="n">
        <v>0.7381944444444445</v>
      </c>
      <c r="W286" s="15" t="n">
        <v>0.7388888888888889</v>
      </c>
      <c r="X286" s="15" t="n">
        <v>0.7430555555555556</v>
      </c>
      <c r="Y286" s="15" t="n">
        <v>0.7388888888888889</v>
      </c>
      <c r="Z286" s="15" t="n">
        <v>0.7430555555555556</v>
      </c>
      <c r="AA286" s="15" t="n">
        <v>0.7444444444444445</v>
      </c>
      <c r="AB286" s="15" t="n">
        <v>0.7458333333333333</v>
      </c>
      <c r="AC286" s="15" t="n">
        <v>0.7465277777777778</v>
      </c>
      <c r="AD286" s="15" t="n">
        <v>0.7472222222222222</v>
      </c>
      <c r="AE286" s="15" t="n">
        <v>0.7479166666666667</v>
      </c>
      <c r="AF286" s="15" t="n">
        <v>0.7458333333333333</v>
      </c>
      <c r="AG286" s="15" t="n">
        <v>0.7479166666666667</v>
      </c>
      <c r="AH286" s="15" t="n">
        <v>0.7506944444444444</v>
      </c>
      <c r="AI286" s="15" t="n">
        <v>0.7534722222222222</v>
      </c>
      <c r="AJ286" s="15" t="n">
        <v>0.7513888888888889</v>
      </c>
      <c r="AK286" s="15" t="n">
        <v>0.7555555555555555</v>
      </c>
      <c r="AL286" s="15" t="n">
        <v>0.7583333333333333</v>
      </c>
      <c r="AM286" s="15" t="n">
        <v>0.75</v>
      </c>
      <c r="AN286" s="15" t="n">
        <v>0.7513888888888889</v>
      </c>
      <c r="AO286" s="15" t="n">
        <v>0.7548611111111111</v>
      </c>
      <c r="AP286" s="15" t="n">
        <v>0.7527777777777778</v>
      </c>
      <c r="AQ286" s="15" t="n">
        <v>0.7611111111111111</v>
      </c>
      <c r="AR286" s="15" t="n">
        <v>0.7618055555555555</v>
      </c>
      <c r="AS286" s="15" t="n">
        <v>0.7631944444444444</v>
      </c>
      <c r="AT286" s="15" t="n">
        <v>0.7604166666666666</v>
      </c>
      <c r="AU286" s="15" t="n">
        <v>0.7583333333333333</v>
      </c>
      <c r="AV286" s="15" t="n">
        <v>0.7590277777777777</v>
      </c>
      <c r="AW286" s="15" t="n">
        <v>0.7618055555555555</v>
      </c>
      <c r="AX286" s="15" t="n">
        <v>0.7708333333333334</v>
      </c>
    </row>
    <row r="287">
      <c r="A287" s="14" t="n">
        <v>46306</v>
      </c>
      <c r="B287" s="15" t="n">
        <v>0.7277777777777777</v>
      </c>
      <c r="C287" s="15" t="n">
        <v>0.7159722222222222</v>
      </c>
      <c r="D287" s="15" t="n">
        <v>0.7298611111111111</v>
      </c>
      <c r="E287" s="15" t="n">
        <v>0.7291666666666666</v>
      </c>
      <c r="F287" s="15" t="n">
        <v>0.7305555555555555</v>
      </c>
      <c r="G287" s="15" t="n">
        <v>0.7319444444444444</v>
      </c>
      <c r="H287" s="15" t="n">
        <v>0.7319444444444444</v>
      </c>
      <c r="I287" s="15" t="n">
        <v>0.73125</v>
      </c>
      <c r="J287" s="15" t="n">
        <v>0.7319444444444444</v>
      </c>
      <c r="K287" s="15" t="n">
        <v>0.7333333333333333</v>
      </c>
      <c r="L287" s="15" t="n">
        <v>0.7361111111111112</v>
      </c>
      <c r="M287" s="15" t="n">
        <v>0.7340277777777777</v>
      </c>
      <c r="N287" s="15" t="n">
        <v>0.7333333333333333</v>
      </c>
      <c r="O287" s="15" t="n">
        <v>0.7340277777777777</v>
      </c>
      <c r="P287" s="15" t="n">
        <v>0.7298611111111111</v>
      </c>
      <c r="Q287" s="15" t="n">
        <v>0.7347222222222223</v>
      </c>
      <c r="R287" s="15" t="n">
        <v>0.7354166666666667</v>
      </c>
      <c r="S287" s="15" t="n">
        <v>0.7409722222222223</v>
      </c>
      <c r="T287" s="15" t="n">
        <v>0.7423611111111111</v>
      </c>
      <c r="U287" s="15" t="n">
        <v>0.74375</v>
      </c>
      <c r="V287" s="15" t="n">
        <v>0.7375</v>
      </c>
      <c r="W287" s="15" t="n">
        <v>0.7381944444444445</v>
      </c>
      <c r="X287" s="15" t="n">
        <v>0.7423611111111111</v>
      </c>
      <c r="Y287" s="15" t="n">
        <v>0.7381944444444445</v>
      </c>
      <c r="Z287" s="15" t="n">
        <v>0.7423611111111111</v>
      </c>
      <c r="AA287" s="15" t="n">
        <v>0.7430555555555556</v>
      </c>
      <c r="AB287" s="15" t="n">
        <v>0.7451388888888889</v>
      </c>
      <c r="AC287" s="15" t="n">
        <v>0.7451388888888889</v>
      </c>
      <c r="AD287" s="15" t="n">
        <v>0.7458333333333333</v>
      </c>
      <c r="AE287" s="15" t="n">
        <v>0.7472222222222222</v>
      </c>
      <c r="AF287" s="15" t="n">
        <v>0.7451388888888889</v>
      </c>
      <c r="AG287" s="15" t="n">
        <v>0.7472222222222222</v>
      </c>
      <c r="AH287" s="15" t="n">
        <v>0.7493055555555556</v>
      </c>
      <c r="AI287" s="15" t="n">
        <v>0.7527777777777778</v>
      </c>
      <c r="AJ287" s="15" t="n">
        <v>0.7506944444444444</v>
      </c>
      <c r="AK287" s="15" t="n">
        <v>0.7548611111111111</v>
      </c>
      <c r="AL287" s="15" t="n">
        <v>0.7576388888888889</v>
      </c>
      <c r="AM287" s="15" t="n">
        <v>0.7486111111111111</v>
      </c>
      <c r="AN287" s="15" t="n">
        <v>0.75</v>
      </c>
      <c r="AO287" s="15" t="n">
        <v>0.7541666666666667</v>
      </c>
      <c r="AP287" s="15" t="n">
        <v>0.7520833333333333</v>
      </c>
      <c r="AQ287" s="15" t="n">
        <v>0.7604166666666666</v>
      </c>
      <c r="AR287" s="15" t="n">
        <v>0.7611111111111111</v>
      </c>
      <c r="AS287" s="15" t="n">
        <v>0.7625</v>
      </c>
      <c r="AT287" s="15" t="n">
        <v>0.7597222222222222</v>
      </c>
      <c r="AU287" s="15" t="n">
        <v>0.7569444444444444</v>
      </c>
      <c r="AV287" s="15" t="n">
        <v>0.7583333333333333</v>
      </c>
      <c r="AW287" s="15" t="n">
        <v>0.7604166666666666</v>
      </c>
      <c r="AX287" s="15" t="n">
        <v>0.7701388888888889</v>
      </c>
    </row>
    <row r="288">
      <c r="A288" s="14" t="n">
        <v>46307</v>
      </c>
      <c r="B288" s="15" t="n">
        <v>0.7263888888888889</v>
      </c>
      <c r="C288" s="15" t="n">
        <v>0.7145833333333333</v>
      </c>
      <c r="D288" s="15" t="n">
        <v>0.7291666666666666</v>
      </c>
      <c r="E288" s="15" t="n">
        <v>0.7277777777777777</v>
      </c>
      <c r="F288" s="15" t="n">
        <v>0.7291666666666666</v>
      </c>
      <c r="G288" s="15" t="n">
        <v>0.73125</v>
      </c>
      <c r="H288" s="15" t="n">
        <v>0.7305555555555555</v>
      </c>
      <c r="I288" s="15" t="n">
        <v>0.7305555555555555</v>
      </c>
      <c r="J288" s="15" t="n">
        <v>0.73125</v>
      </c>
      <c r="K288" s="15" t="n">
        <v>0.7326388888888888</v>
      </c>
      <c r="L288" s="15" t="n">
        <v>0.7347222222222223</v>
      </c>
      <c r="M288" s="15" t="n">
        <v>0.7333333333333333</v>
      </c>
      <c r="N288" s="15" t="n">
        <v>0.7319444444444444</v>
      </c>
      <c r="O288" s="15" t="n">
        <v>0.7333333333333333</v>
      </c>
      <c r="P288" s="15" t="n">
        <v>0.7291666666666666</v>
      </c>
      <c r="Q288" s="15" t="n">
        <v>0.7333333333333333</v>
      </c>
      <c r="R288" s="15" t="n">
        <v>0.7347222222222223</v>
      </c>
      <c r="S288" s="15" t="n">
        <v>0.7395833333333334</v>
      </c>
      <c r="T288" s="15" t="n">
        <v>0.7416666666666667</v>
      </c>
      <c r="U288" s="15" t="n">
        <v>0.7430555555555556</v>
      </c>
      <c r="V288" s="15" t="n">
        <v>0.7361111111111112</v>
      </c>
      <c r="W288" s="15" t="n">
        <v>0.7375</v>
      </c>
      <c r="X288" s="15" t="n">
        <v>0.7416666666666667</v>
      </c>
      <c r="Y288" s="15" t="n">
        <v>0.7368055555555556</v>
      </c>
      <c r="Z288" s="15" t="n">
        <v>0.7409722222222223</v>
      </c>
      <c r="AA288" s="15" t="n">
        <v>0.7423611111111111</v>
      </c>
      <c r="AB288" s="15" t="n">
        <v>0.7444444444444445</v>
      </c>
      <c r="AC288" s="15" t="n">
        <v>0.7444444444444445</v>
      </c>
      <c r="AD288" s="15" t="n">
        <v>0.7451388888888889</v>
      </c>
      <c r="AE288" s="15" t="n">
        <v>0.7458333333333333</v>
      </c>
      <c r="AF288" s="15" t="n">
        <v>0.7444444444444445</v>
      </c>
      <c r="AG288" s="15" t="n">
        <v>0.7465277777777778</v>
      </c>
      <c r="AH288" s="15" t="n">
        <v>0.7486111111111111</v>
      </c>
      <c r="AI288" s="15" t="n">
        <v>0.7520833333333333</v>
      </c>
      <c r="AJ288" s="15" t="n">
        <v>0.7493055555555556</v>
      </c>
      <c r="AK288" s="15" t="n">
        <v>0.7534722222222222</v>
      </c>
      <c r="AL288" s="15" t="n">
        <v>0.75625</v>
      </c>
      <c r="AM288" s="15" t="n">
        <v>0.7479166666666667</v>
      </c>
      <c r="AN288" s="15" t="n">
        <v>0.7493055555555556</v>
      </c>
      <c r="AO288" s="15" t="n">
        <v>0.7527777777777778</v>
      </c>
      <c r="AP288" s="15" t="n">
        <v>0.7506944444444444</v>
      </c>
      <c r="AQ288" s="15" t="n">
        <v>0.7597222222222222</v>
      </c>
      <c r="AR288" s="15" t="n">
        <v>0.7604166666666666</v>
      </c>
      <c r="AS288" s="15" t="n">
        <v>0.7611111111111111</v>
      </c>
      <c r="AT288" s="15" t="n">
        <v>0.7590277777777777</v>
      </c>
      <c r="AU288" s="15" t="n">
        <v>0.75625</v>
      </c>
      <c r="AV288" s="15" t="n">
        <v>0.7576388888888889</v>
      </c>
      <c r="AW288" s="15" t="n">
        <v>0.7597222222222222</v>
      </c>
      <c r="AX288" s="15" t="n">
        <v>0.7694444444444445</v>
      </c>
    </row>
    <row r="289">
      <c r="A289" s="14" t="n">
        <v>46308</v>
      </c>
      <c r="B289" s="15" t="n">
        <v>0.7256944444444444</v>
      </c>
      <c r="C289" s="15" t="n">
        <v>0.7131944444444445</v>
      </c>
      <c r="D289" s="15" t="n">
        <v>0.7277777777777777</v>
      </c>
      <c r="E289" s="15" t="n">
        <v>0.7270833333333333</v>
      </c>
      <c r="F289" s="15" t="n">
        <v>0.7284722222222222</v>
      </c>
      <c r="G289" s="15" t="n">
        <v>0.7298611111111111</v>
      </c>
      <c r="H289" s="15" t="n">
        <v>0.7298611111111111</v>
      </c>
      <c r="I289" s="15" t="n">
        <v>0.7298611111111111</v>
      </c>
      <c r="J289" s="15" t="n">
        <v>0.7298611111111111</v>
      </c>
      <c r="K289" s="15" t="n">
        <v>0.73125</v>
      </c>
      <c r="L289" s="15" t="n">
        <v>0.7340277777777777</v>
      </c>
      <c r="M289" s="15" t="n">
        <v>0.7326388888888888</v>
      </c>
      <c r="N289" s="15" t="n">
        <v>0.73125</v>
      </c>
      <c r="O289" s="15" t="n">
        <v>0.7319444444444444</v>
      </c>
      <c r="P289" s="15" t="n">
        <v>0.7284722222222222</v>
      </c>
      <c r="Q289" s="15" t="n">
        <v>0.7326388888888888</v>
      </c>
      <c r="R289" s="15" t="n">
        <v>0.7333333333333333</v>
      </c>
      <c r="S289" s="15" t="n">
        <v>0.7388888888888889</v>
      </c>
      <c r="T289" s="15" t="n">
        <v>0.7402777777777778</v>
      </c>
      <c r="U289" s="15" t="n">
        <v>0.7416666666666667</v>
      </c>
      <c r="V289" s="15" t="n">
        <v>0.7354166666666667</v>
      </c>
      <c r="W289" s="15" t="n">
        <v>0.7361111111111112</v>
      </c>
      <c r="X289" s="15" t="n">
        <v>0.7402777777777778</v>
      </c>
      <c r="Y289" s="15" t="n">
        <v>0.7361111111111112</v>
      </c>
      <c r="Z289" s="15" t="n">
        <v>0.7402777777777778</v>
      </c>
      <c r="AA289" s="15" t="n">
        <v>0.7416666666666667</v>
      </c>
      <c r="AB289" s="15" t="n">
        <v>0.7430555555555556</v>
      </c>
      <c r="AC289" s="15" t="n">
        <v>0.74375</v>
      </c>
      <c r="AD289" s="15" t="n">
        <v>0.7444444444444445</v>
      </c>
      <c r="AE289" s="15" t="n">
        <v>0.7451388888888889</v>
      </c>
      <c r="AF289" s="15" t="n">
        <v>0.74375</v>
      </c>
      <c r="AG289" s="15" t="n">
        <v>0.7451388888888889</v>
      </c>
      <c r="AH289" s="15" t="n">
        <v>0.7479166666666667</v>
      </c>
      <c r="AI289" s="15" t="n">
        <v>0.7506944444444444</v>
      </c>
      <c r="AJ289" s="15" t="n">
        <v>0.7486111111111111</v>
      </c>
      <c r="AK289" s="15" t="n">
        <v>0.7527777777777778</v>
      </c>
      <c r="AL289" s="15" t="n">
        <v>0.7555555555555555</v>
      </c>
      <c r="AM289" s="15" t="n">
        <v>0.7472222222222222</v>
      </c>
      <c r="AN289" s="15" t="n">
        <v>0.7486111111111111</v>
      </c>
      <c r="AO289" s="15" t="n">
        <v>0.7520833333333333</v>
      </c>
      <c r="AP289" s="15" t="n">
        <v>0.75</v>
      </c>
      <c r="AQ289" s="15" t="n">
        <v>0.7590277777777777</v>
      </c>
      <c r="AR289" s="15" t="n">
        <v>0.7590277777777777</v>
      </c>
      <c r="AS289" s="15" t="n">
        <v>0.7604166666666666</v>
      </c>
      <c r="AT289" s="15" t="n">
        <v>0.7583333333333333</v>
      </c>
      <c r="AU289" s="15" t="n">
        <v>0.7555555555555555</v>
      </c>
      <c r="AV289" s="15" t="n">
        <v>0.75625</v>
      </c>
      <c r="AW289" s="15" t="n">
        <v>0.7590277777777777</v>
      </c>
      <c r="AX289" s="15" t="n">
        <v>0.76875</v>
      </c>
    </row>
    <row r="290">
      <c r="A290" s="14" t="n">
        <v>46309</v>
      </c>
      <c r="B290" s="15" t="n">
        <v>0.7243055555555555</v>
      </c>
      <c r="C290" s="15" t="n">
        <v>0.7125</v>
      </c>
      <c r="D290" s="15" t="n">
        <v>0.7270833333333333</v>
      </c>
      <c r="E290" s="15" t="n">
        <v>0.7256944444444444</v>
      </c>
      <c r="F290" s="15" t="n">
        <v>0.7270833333333333</v>
      </c>
      <c r="G290" s="15" t="n">
        <v>0.7291666666666666</v>
      </c>
      <c r="H290" s="15" t="n">
        <v>0.7284722222222222</v>
      </c>
      <c r="I290" s="15" t="n">
        <v>0.7284722222222222</v>
      </c>
      <c r="J290" s="15" t="n">
        <v>0.7291666666666666</v>
      </c>
      <c r="K290" s="15" t="n">
        <v>0.7305555555555555</v>
      </c>
      <c r="L290" s="15" t="n">
        <v>0.7326388888888888</v>
      </c>
      <c r="M290" s="15" t="n">
        <v>0.73125</v>
      </c>
      <c r="N290" s="15" t="n">
        <v>0.7305555555555555</v>
      </c>
      <c r="O290" s="15" t="n">
        <v>0.73125</v>
      </c>
      <c r="P290" s="15" t="n">
        <v>0.7277777777777777</v>
      </c>
      <c r="Q290" s="15" t="n">
        <v>0.7319444444444444</v>
      </c>
      <c r="R290" s="15" t="n">
        <v>0.7326388888888888</v>
      </c>
      <c r="S290" s="15" t="n">
        <v>0.7381944444444445</v>
      </c>
      <c r="T290" s="15" t="n">
        <v>0.7395833333333334</v>
      </c>
      <c r="U290" s="15" t="n">
        <v>0.7409722222222223</v>
      </c>
      <c r="V290" s="15" t="n">
        <v>0.7347222222222223</v>
      </c>
      <c r="W290" s="15" t="n">
        <v>0.7354166666666667</v>
      </c>
      <c r="X290" s="15" t="n">
        <v>0.7395833333333334</v>
      </c>
      <c r="Y290" s="15" t="n">
        <v>0.7354166666666667</v>
      </c>
      <c r="Z290" s="15" t="n">
        <v>0.7395833333333334</v>
      </c>
      <c r="AA290" s="15" t="n">
        <v>0.7409722222222223</v>
      </c>
      <c r="AB290" s="15" t="n">
        <v>0.7423611111111111</v>
      </c>
      <c r="AC290" s="15" t="n">
        <v>0.7423611111111111</v>
      </c>
      <c r="AD290" s="15" t="n">
        <v>0.74375</v>
      </c>
      <c r="AE290" s="15" t="n">
        <v>0.7444444444444445</v>
      </c>
      <c r="AF290" s="15" t="n">
        <v>0.7423611111111111</v>
      </c>
      <c r="AG290" s="15" t="n">
        <v>0.7444444444444445</v>
      </c>
      <c r="AH290" s="15" t="n">
        <v>0.7465277777777778</v>
      </c>
      <c r="AI290" s="15" t="n">
        <v>0.75</v>
      </c>
      <c r="AJ290" s="15" t="n">
        <v>0.7479166666666667</v>
      </c>
      <c r="AK290" s="15" t="n">
        <v>0.7520833333333333</v>
      </c>
      <c r="AL290" s="15" t="n">
        <v>0.7548611111111111</v>
      </c>
      <c r="AM290" s="15" t="n">
        <v>0.7465277777777778</v>
      </c>
      <c r="AN290" s="15" t="n">
        <v>0.7479166666666667</v>
      </c>
      <c r="AO290" s="15" t="n">
        <v>0.7513888888888889</v>
      </c>
      <c r="AP290" s="15" t="n">
        <v>0.7493055555555556</v>
      </c>
      <c r="AQ290" s="15" t="n">
        <v>0.7583333333333333</v>
      </c>
      <c r="AR290" s="15" t="n">
        <v>0.7583333333333333</v>
      </c>
      <c r="AS290" s="15" t="n">
        <v>0.7597222222222222</v>
      </c>
      <c r="AT290" s="15" t="n">
        <v>0.7576388888888889</v>
      </c>
      <c r="AU290" s="15" t="n">
        <v>0.7548611111111111</v>
      </c>
      <c r="AV290" s="15" t="n">
        <v>0.7555555555555555</v>
      </c>
      <c r="AW290" s="15" t="n">
        <v>0.7583333333333333</v>
      </c>
      <c r="AX290" s="15" t="n">
        <v>0.7680555555555556</v>
      </c>
    </row>
    <row r="291">
      <c r="A291" s="14" t="n">
        <v>46310</v>
      </c>
      <c r="B291" s="15" t="n">
        <v>0.7229166666666667</v>
      </c>
      <c r="C291" s="15" t="n">
        <v>0.7111111111111111</v>
      </c>
      <c r="D291" s="15" t="n">
        <v>0.7256944444444444</v>
      </c>
      <c r="E291" s="15" t="n">
        <v>0.725</v>
      </c>
      <c r="F291" s="15" t="n">
        <v>0.7263888888888889</v>
      </c>
      <c r="G291" s="15" t="n">
        <v>0.7277777777777777</v>
      </c>
      <c r="H291" s="15" t="n">
        <v>0.7277777777777777</v>
      </c>
      <c r="I291" s="15" t="n">
        <v>0.7277777777777777</v>
      </c>
      <c r="J291" s="15" t="n">
        <v>0.7284722222222222</v>
      </c>
      <c r="K291" s="15" t="n">
        <v>0.7298611111111111</v>
      </c>
      <c r="L291" s="15" t="n">
        <v>0.7319444444444444</v>
      </c>
      <c r="M291" s="15" t="n">
        <v>0.7305555555555555</v>
      </c>
      <c r="N291" s="15" t="n">
        <v>0.7291666666666666</v>
      </c>
      <c r="O291" s="15" t="n">
        <v>0.7305555555555555</v>
      </c>
      <c r="P291" s="15" t="n">
        <v>0.7270833333333333</v>
      </c>
      <c r="Q291" s="15" t="n">
        <v>0.7305555555555555</v>
      </c>
      <c r="R291" s="15" t="n">
        <v>0.73125</v>
      </c>
      <c r="S291" s="15" t="n">
        <v>0.7368055555555556</v>
      </c>
      <c r="T291" s="15" t="n">
        <v>0.7388888888888889</v>
      </c>
      <c r="U291" s="15" t="n">
        <v>0.7402777777777778</v>
      </c>
      <c r="V291" s="15" t="n">
        <v>0.7340277777777777</v>
      </c>
      <c r="W291" s="15" t="n">
        <v>0.7347222222222223</v>
      </c>
      <c r="X291" s="15" t="n">
        <v>0.7388888888888889</v>
      </c>
      <c r="Y291" s="15" t="n">
        <v>0.7347222222222223</v>
      </c>
      <c r="Z291" s="15" t="n">
        <v>0.7381944444444445</v>
      </c>
      <c r="AA291" s="15" t="n">
        <v>0.7395833333333334</v>
      </c>
      <c r="AB291" s="15" t="n">
        <v>0.7416666666666667</v>
      </c>
      <c r="AC291" s="15" t="n">
        <v>0.7416666666666667</v>
      </c>
      <c r="AD291" s="15" t="n">
        <v>0.7423611111111111</v>
      </c>
      <c r="AE291" s="15" t="n">
        <v>0.74375</v>
      </c>
      <c r="AF291" s="15" t="n">
        <v>0.7416666666666667</v>
      </c>
      <c r="AG291" s="15" t="n">
        <v>0.74375</v>
      </c>
      <c r="AH291" s="15" t="n">
        <v>0.7458333333333333</v>
      </c>
      <c r="AI291" s="15" t="n">
        <v>0.7493055555555556</v>
      </c>
      <c r="AJ291" s="15" t="n">
        <v>0.7472222222222222</v>
      </c>
      <c r="AK291" s="15" t="n">
        <v>0.7513888888888889</v>
      </c>
      <c r="AL291" s="15" t="n">
        <v>0.7541666666666667</v>
      </c>
      <c r="AM291" s="15" t="n">
        <v>0.7451388888888889</v>
      </c>
      <c r="AN291" s="15" t="n">
        <v>0.7465277777777778</v>
      </c>
      <c r="AO291" s="15" t="n">
        <v>0.7506944444444444</v>
      </c>
      <c r="AP291" s="15" t="n">
        <v>0.7486111111111111</v>
      </c>
      <c r="AQ291" s="15" t="n">
        <v>0.7569444444444444</v>
      </c>
      <c r="AR291" s="15" t="n">
        <v>0.7576388888888889</v>
      </c>
      <c r="AS291" s="15" t="n">
        <v>0.7590277777777777</v>
      </c>
      <c r="AT291" s="15" t="n">
        <v>0.75625</v>
      </c>
      <c r="AU291" s="15" t="n">
        <v>0.7541666666666667</v>
      </c>
      <c r="AV291" s="15" t="n">
        <v>0.7548611111111111</v>
      </c>
      <c r="AW291" s="15" t="n">
        <v>0.7576388888888889</v>
      </c>
      <c r="AX291" s="15" t="n">
        <v>0.7673611111111112</v>
      </c>
    </row>
    <row r="292">
      <c r="A292" s="14" t="n">
        <v>46311</v>
      </c>
      <c r="B292" s="15" t="n">
        <v>0.7222222222222222</v>
      </c>
      <c r="C292" s="15" t="n">
        <v>0.7104166666666667</v>
      </c>
      <c r="D292" s="15" t="n">
        <v>0.725</v>
      </c>
      <c r="E292" s="15" t="n">
        <v>0.7243055555555555</v>
      </c>
      <c r="F292" s="15" t="n">
        <v>0.7256944444444444</v>
      </c>
      <c r="G292" s="15" t="n">
        <v>0.7270833333333333</v>
      </c>
      <c r="H292" s="15" t="n">
        <v>0.7270833333333333</v>
      </c>
      <c r="I292" s="15" t="n">
        <v>0.7263888888888889</v>
      </c>
      <c r="J292" s="15" t="n">
        <v>0.7270833333333333</v>
      </c>
      <c r="K292" s="15" t="n">
        <v>0.7291666666666666</v>
      </c>
      <c r="L292" s="15" t="n">
        <v>0.73125</v>
      </c>
      <c r="M292" s="15" t="n">
        <v>0.7298611111111111</v>
      </c>
      <c r="N292" s="15" t="n">
        <v>0.7284722222222222</v>
      </c>
      <c r="O292" s="15" t="n">
        <v>0.7298611111111111</v>
      </c>
      <c r="P292" s="15" t="n">
        <v>0.7263888888888889</v>
      </c>
      <c r="Q292" s="15" t="n">
        <v>0.7298611111111111</v>
      </c>
      <c r="R292" s="15" t="n">
        <v>0.7305555555555555</v>
      </c>
      <c r="S292" s="15" t="n">
        <v>0.7361111111111112</v>
      </c>
      <c r="T292" s="15" t="n">
        <v>0.7375</v>
      </c>
      <c r="U292" s="15" t="n">
        <v>0.7388888888888889</v>
      </c>
      <c r="V292" s="15" t="n">
        <v>0.7326388888888888</v>
      </c>
      <c r="W292" s="15" t="n">
        <v>0.7333333333333333</v>
      </c>
      <c r="X292" s="15" t="n">
        <v>0.7381944444444445</v>
      </c>
      <c r="Y292" s="15" t="n">
        <v>0.7333333333333333</v>
      </c>
      <c r="Z292" s="15" t="n">
        <v>0.7375</v>
      </c>
      <c r="AA292" s="15" t="n">
        <v>0.7388888888888889</v>
      </c>
      <c r="AB292" s="15" t="n">
        <v>0.7402777777777778</v>
      </c>
      <c r="AC292" s="15" t="n">
        <v>0.7409722222222223</v>
      </c>
      <c r="AD292" s="15" t="n">
        <v>0.7416666666666667</v>
      </c>
      <c r="AE292" s="15" t="n">
        <v>0.7423611111111111</v>
      </c>
      <c r="AF292" s="15" t="n">
        <v>0.7409722222222223</v>
      </c>
      <c r="AG292" s="15" t="n">
        <v>0.7430555555555556</v>
      </c>
      <c r="AH292" s="15" t="n">
        <v>0.7451388888888889</v>
      </c>
      <c r="AI292" s="15" t="n">
        <v>0.7479166666666667</v>
      </c>
      <c r="AJ292" s="15" t="n">
        <v>0.7458333333333333</v>
      </c>
      <c r="AK292" s="15" t="n">
        <v>0.75</v>
      </c>
      <c r="AL292" s="15" t="n">
        <v>0.7534722222222222</v>
      </c>
      <c r="AM292" s="15" t="n">
        <v>0.7444444444444445</v>
      </c>
      <c r="AN292" s="15" t="n">
        <v>0.7458333333333333</v>
      </c>
      <c r="AO292" s="15" t="n">
        <v>0.75</v>
      </c>
      <c r="AP292" s="15" t="n">
        <v>0.7479166666666667</v>
      </c>
      <c r="AQ292" s="15" t="n">
        <v>0.75625</v>
      </c>
      <c r="AR292" s="15" t="n">
        <v>0.7569444444444444</v>
      </c>
      <c r="AS292" s="15" t="n">
        <v>0.7583333333333333</v>
      </c>
      <c r="AT292" s="15" t="n">
        <v>0.7555555555555555</v>
      </c>
      <c r="AU292" s="15" t="n">
        <v>0.7527777777777778</v>
      </c>
      <c r="AV292" s="15" t="n">
        <v>0.7541666666666667</v>
      </c>
      <c r="AW292" s="15" t="n">
        <v>0.7569444444444444</v>
      </c>
      <c r="AX292" s="15" t="n">
        <v>0.7666666666666667</v>
      </c>
    </row>
    <row r="293">
      <c r="A293" s="14" t="n">
        <v>46312</v>
      </c>
      <c r="B293" s="15" t="n">
        <v>0.7208333333333333</v>
      </c>
      <c r="C293" s="15" t="n">
        <v>0.7090277777777778</v>
      </c>
      <c r="D293" s="15" t="n">
        <v>0.7236111111111111</v>
      </c>
      <c r="E293" s="15" t="n">
        <v>0.7229166666666667</v>
      </c>
      <c r="F293" s="15" t="n">
        <v>0.7243055555555555</v>
      </c>
      <c r="G293" s="15" t="n">
        <v>0.7256944444444444</v>
      </c>
      <c r="H293" s="15" t="n">
        <v>0.7256944444444444</v>
      </c>
      <c r="I293" s="15" t="n">
        <v>0.7256944444444444</v>
      </c>
      <c r="J293" s="15" t="n">
        <v>0.7263888888888889</v>
      </c>
      <c r="K293" s="15" t="n">
        <v>0.7277777777777777</v>
      </c>
      <c r="L293" s="15" t="n">
        <v>0.7305555555555555</v>
      </c>
      <c r="M293" s="15" t="n">
        <v>0.7291666666666666</v>
      </c>
      <c r="N293" s="15" t="n">
        <v>0.7277777777777777</v>
      </c>
      <c r="O293" s="15" t="n">
        <v>0.7284722222222222</v>
      </c>
      <c r="P293" s="15" t="n">
        <v>0.7256944444444444</v>
      </c>
      <c r="Q293" s="15" t="n">
        <v>0.7291666666666666</v>
      </c>
      <c r="R293" s="15" t="n">
        <v>0.7298611111111111</v>
      </c>
      <c r="S293" s="15" t="n">
        <v>0.7354166666666667</v>
      </c>
      <c r="T293" s="15" t="n">
        <v>0.7368055555555556</v>
      </c>
      <c r="U293" s="15" t="n">
        <v>0.7381944444444445</v>
      </c>
      <c r="V293" s="15" t="n">
        <v>0.7319444444444444</v>
      </c>
      <c r="W293" s="15" t="n">
        <v>0.7326388888888888</v>
      </c>
      <c r="X293" s="15" t="n">
        <v>0.7368055555555556</v>
      </c>
      <c r="Y293" s="15" t="n">
        <v>0.7326388888888888</v>
      </c>
      <c r="Z293" s="15" t="n">
        <v>0.7368055555555556</v>
      </c>
      <c r="AA293" s="15" t="n">
        <v>0.7381944444444445</v>
      </c>
      <c r="AB293" s="15" t="n">
        <v>0.7395833333333334</v>
      </c>
      <c r="AC293" s="15" t="n">
        <v>0.7402777777777778</v>
      </c>
      <c r="AD293" s="15" t="n">
        <v>0.7409722222222223</v>
      </c>
      <c r="AE293" s="15" t="n">
        <v>0.7416666666666667</v>
      </c>
      <c r="AF293" s="15" t="n">
        <v>0.7402777777777778</v>
      </c>
      <c r="AG293" s="15" t="n">
        <v>0.7423611111111111</v>
      </c>
      <c r="AH293" s="15" t="n">
        <v>0.74375</v>
      </c>
      <c r="AI293" s="15" t="n">
        <v>0.7472222222222222</v>
      </c>
      <c r="AJ293" s="15" t="n">
        <v>0.7451388888888889</v>
      </c>
      <c r="AK293" s="15" t="n">
        <v>0.7493055555555556</v>
      </c>
      <c r="AL293" s="15" t="n">
        <v>0.7520833333333333</v>
      </c>
      <c r="AM293" s="15" t="n">
        <v>0.74375</v>
      </c>
      <c r="AN293" s="15" t="n">
        <v>0.7451388888888889</v>
      </c>
      <c r="AO293" s="15" t="n">
        <v>0.7486111111111111</v>
      </c>
      <c r="AP293" s="15" t="n">
        <v>0.7465277777777778</v>
      </c>
      <c r="AQ293" s="15" t="n">
        <v>0.7555555555555555</v>
      </c>
      <c r="AR293" s="15" t="n">
        <v>0.75625</v>
      </c>
      <c r="AS293" s="15" t="n">
        <v>0.7576388888888889</v>
      </c>
      <c r="AT293" s="15" t="n">
        <v>0.7548611111111111</v>
      </c>
      <c r="AU293" s="15" t="n">
        <v>0.7520833333333333</v>
      </c>
      <c r="AV293" s="15" t="n">
        <v>0.7534722222222222</v>
      </c>
      <c r="AW293" s="15" t="n">
        <v>0.75625</v>
      </c>
      <c r="AX293" s="15" t="n">
        <v>0.7659722222222223</v>
      </c>
    </row>
    <row r="294">
      <c r="A294" s="14" t="n">
        <v>46313</v>
      </c>
      <c r="B294" s="15" t="n">
        <v>0.7201388888888889</v>
      </c>
      <c r="C294" s="15" t="n">
        <v>0.7076388888888889</v>
      </c>
      <c r="D294" s="15" t="n">
        <v>0.7229166666666667</v>
      </c>
      <c r="E294" s="15" t="n">
        <v>0.7222222222222222</v>
      </c>
      <c r="F294" s="15" t="n">
        <v>0.7236111111111111</v>
      </c>
      <c r="G294" s="15" t="n">
        <v>0.725</v>
      </c>
      <c r="H294" s="15" t="n">
        <v>0.725</v>
      </c>
      <c r="I294" s="15" t="n">
        <v>0.725</v>
      </c>
      <c r="J294" s="15" t="n">
        <v>0.7256944444444444</v>
      </c>
      <c r="K294" s="15" t="n">
        <v>0.7270833333333333</v>
      </c>
      <c r="L294" s="15" t="n">
        <v>0.7291666666666666</v>
      </c>
      <c r="M294" s="15" t="n">
        <v>0.7277777777777777</v>
      </c>
      <c r="N294" s="15" t="n">
        <v>0.7270833333333333</v>
      </c>
      <c r="O294" s="15" t="n">
        <v>0.7277777777777777</v>
      </c>
      <c r="P294" s="15" t="n">
        <v>0.725</v>
      </c>
      <c r="Q294" s="15" t="n">
        <v>0.7284722222222222</v>
      </c>
      <c r="R294" s="15" t="n">
        <v>0.7284722222222222</v>
      </c>
      <c r="S294" s="15" t="n">
        <v>0.7347222222222223</v>
      </c>
      <c r="T294" s="15" t="n">
        <v>0.7361111111111112</v>
      </c>
      <c r="U294" s="15" t="n">
        <v>0.7375</v>
      </c>
      <c r="V294" s="15" t="n">
        <v>0.73125</v>
      </c>
      <c r="W294" s="15" t="n">
        <v>0.7319444444444444</v>
      </c>
      <c r="X294" s="15" t="n">
        <v>0.7361111111111112</v>
      </c>
      <c r="Y294" s="15" t="n">
        <v>0.7319444444444444</v>
      </c>
      <c r="Z294" s="15" t="n">
        <v>0.7361111111111112</v>
      </c>
      <c r="AA294" s="15" t="n">
        <v>0.7375</v>
      </c>
      <c r="AB294" s="15" t="n">
        <v>0.7388888888888889</v>
      </c>
      <c r="AC294" s="15" t="n">
        <v>0.7388888888888889</v>
      </c>
      <c r="AD294" s="15" t="n">
        <v>0.7402777777777778</v>
      </c>
      <c r="AE294" s="15" t="n">
        <v>0.7409722222222223</v>
      </c>
      <c r="AF294" s="15" t="n">
        <v>0.7388888888888889</v>
      </c>
      <c r="AG294" s="15" t="n">
        <v>0.7409722222222223</v>
      </c>
      <c r="AH294" s="15" t="n">
        <v>0.7430555555555556</v>
      </c>
      <c r="AI294" s="15" t="n">
        <v>0.7465277777777778</v>
      </c>
      <c r="AJ294" s="15" t="n">
        <v>0.7444444444444445</v>
      </c>
      <c r="AK294" s="15" t="n">
        <v>0.7486111111111111</v>
      </c>
      <c r="AL294" s="15" t="n">
        <v>0.7513888888888889</v>
      </c>
      <c r="AM294" s="15" t="n">
        <v>0.7430555555555556</v>
      </c>
      <c r="AN294" s="15" t="n">
        <v>0.7444444444444445</v>
      </c>
      <c r="AO294" s="15" t="n">
        <v>0.7479166666666667</v>
      </c>
      <c r="AP294" s="15" t="n">
        <v>0.7458333333333333</v>
      </c>
      <c r="AQ294" s="15" t="n">
        <v>0.7548611111111111</v>
      </c>
      <c r="AR294" s="15" t="n">
        <v>0.7548611111111111</v>
      </c>
      <c r="AS294" s="15" t="n">
        <v>0.75625</v>
      </c>
      <c r="AT294" s="15" t="n">
        <v>0.7541666666666667</v>
      </c>
      <c r="AU294" s="15" t="n">
        <v>0.7513888888888889</v>
      </c>
      <c r="AV294" s="15" t="n">
        <v>0.7527777777777778</v>
      </c>
      <c r="AW294" s="15" t="n">
        <v>0.7548611111111111</v>
      </c>
      <c r="AX294" s="15" t="n">
        <v>0.7652777777777777</v>
      </c>
    </row>
    <row r="295">
      <c r="A295" s="14" t="n">
        <v>46314</v>
      </c>
      <c r="B295" s="15" t="n">
        <v>0.71875</v>
      </c>
      <c r="C295" s="15" t="n">
        <v>0.7069444444444445</v>
      </c>
      <c r="D295" s="15" t="n">
        <v>0.7215277777777778</v>
      </c>
      <c r="E295" s="15" t="n">
        <v>0.7208333333333333</v>
      </c>
      <c r="F295" s="15" t="n">
        <v>0.7229166666666667</v>
      </c>
      <c r="G295" s="15" t="n">
        <v>0.7236111111111111</v>
      </c>
      <c r="H295" s="15" t="n">
        <v>0.7243055555555555</v>
      </c>
      <c r="I295" s="15" t="n">
        <v>0.7243055555555555</v>
      </c>
      <c r="J295" s="15" t="n">
        <v>0.7243055555555555</v>
      </c>
      <c r="K295" s="15" t="n">
        <v>0.7263888888888889</v>
      </c>
      <c r="L295" s="15" t="n">
        <v>0.7284722222222222</v>
      </c>
      <c r="M295" s="15" t="n">
        <v>0.7270833333333333</v>
      </c>
      <c r="N295" s="15" t="n">
        <v>0.7256944444444444</v>
      </c>
      <c r="O295" s="15" t="n">
        <v>0.7270833333333333</v>
      </c>
      <c r="P295" s="15" t="n">
        <v>0.7243055555555555</v>
      </c>
      <c r="Q295" s="15" t="n">
        <v>0.7270833333333333</v>
      </c>
      <c r="R295" s="15" t="n">
        <v>0.7277777777777777</v>
      </c>
      <c r="S295" s="15" t="n">
        <v>0.7333333333333333</v>
      </c>
      <c r="T295" s="15" t="n">
        <v>0.7354166666666667</v>
      </c>
      <c r="U295" s="15" t="n">
        <v>0.7368055555555556</v>
      </c>
      <c r="V295" s="15" t="n">
        <v>0.7305555555555555</v>
      </c>
      <c r="W295" s="15" t="n">
        <v>0.7305555555555555</v>
      </c>
      <c r="X295" s="15" t="n">
        <v>0.7354166666666667</v>
      </c>
      <c r="Y295" s="15" t="n">
        <v>0.73125</v>
      </c>
      <c r="Z295" s="15" t="n">
        <v>0.7354166666666667</v>
      </c>
      <c r="AA295" s="15" t="n">
        <v>0.7361111111111112</v>
      </c>
      <c r="AB295" s="15" t="n">
        <v>0.7381944444444445</v>
      </c>
      <c r="AC295" s="15" t="n">
        <v>0.7381944444444445</v>
      </c>
      <c r="AD295" s="15" t="n">
        <v>0.7395833333333334</v>
      </c>
      <c r="AE295" s="15" t="n">
        <v>0.7402777777777778</v>
      </c>
      <c r="AF295" s="15" t="n">
        <v>0.7381944444444445</v>
      </c>
      <c r="AG295" s="15" t="n">
        <v>0.7402777777777778</v>
      </c>
      <c r="AH295" s="15" t="n">
        <v>0.7423611111111111</v>
      </c>
      <c r="AI295" s="15" t="n">
        <v>0.7458333333333333</v>
      </c>
      <c r="AJ295" s="15" t="n">
        <v>0.74375</v>
      </c>
      <c r="AK295" s="15" t="n">
        <v>0.7479166666666667</v>
      </c>
      <c r="AL295" s="15" t="n">
        <v>0.7506944444444444</v>
      </c>
      <c r="AM295" s="15" t="n">
        <v>0.7423611111111111</v>
      </c>
      <c r="AN295" s="15" t="n">
        <v>0.74375</v>
      </c>
      <c r="AO295" s="15" t="n">
        <v>0.7472222222222222</v>
      </c>
      <c r="AP295" s="15" t="n">
        <v>0.7451388888888889</v>
      </c>
      <c r="AQ295" s="15" t="n">
        <v>0.7541666666666667</v>
      </c>
      <c r="AR295" s="15" t="n">
        <v>0.7541666666666667</v>
      </c>
      <c r="AS295" s="15" t="n">
        <v>0.7555555555555555</v>
      </c>
      <c r="AT295" s="15" t="n">
        <v>0.7534722222222222</v>
      </c>
      <c r="AU295" s="15" t="n">
        <v>0.7506944444444444</v>
      </c>
      <c r="AV295" s="15" t="n">
        <v>0.7520833333333333</v>
      </c>
      <c r="AW295" s="15" t="n">
        <v>0.7541666666666667</v>
      </c>
      <c r="AX295" s="15" t="n">
        <v>0.7645833333333333</v>
      </c>
    </row>
    <row r="296">
      <c r="A296" s="14" t="n">
        <v>46315</v>
      </c>
      <c r="B296" s="15" t="n">
        <v>0.7173611111111111</v>
      </c>
      <c r="C296" s="15" t="n">
        <v>0.7055555555555556</v>
      </c>
      <c r="D296" s="15" t="n">
        <v>0.7208333333333333</v>
      </c>
      <c r="E296" s="15" t="n">
        <v>0.7201388888888889</v>
      </c>
      <c r="F296" s="15" t="n">
        <v>0.7215277777777778</v>
      </c>
      <c r="G296" s="15" t="n">
        <v>0.7229166666666667</v>
      </c>
      <c r="H296" s="15" t="n">
        <v>0.7229166666666667</v>
      </c>
      <c r="I296" s="15" t="n">
        <v>0.7229166666666667</v>
      </c>
      <c r="J296" s="15" t="n">
        <v>0.7236111111111111</v>
      </c>
      <c r="K296" s="15" t="n">
        <v>0.725</v>
      </c>
      <c r="L296" s="15" t="n">
        <v>0.7277777777777777</v>
      </c>
      <c r="M296" s="15" t="n">
        <v>0.7263888888888889</v>
      </c>
      <c r="N296" s="15" t="n">
        <v>0.725</v>
      </c>
      <c r="O296" s="15" t="n">
        <v>0.7263888888888889</v>
      </c>
      <c r="P296" s="15" t="n">
        <v>0.7236111111111111</v>
      </c>
      <c r="Q296" s="15" t="n">
        <v>0.7263888888888889</v>
      </c>
      <c r="R296" s="15" t="n">
        <v>0.7270833333333333</v>
      </c>
      <c r="S296" s="15" t="n">
        <v>0.7326388888888888</v>
      </c>
      <c r="T296" s="15" t="n">
        <v>0.7340277777777777</v>
      </c>
      <c r="U296" s="15" t="n">
        <v>0.7354166666666667</v>
      </c>
      <c r="V296" s="15" t="n">
        <v>0.7291666666666666</v>
      </c>
      <c r="W296" s="15" t="n">
        <v>0.7298611111111111</v>
      </c>
      <c r="X296" s="15" t="n">
        <v>0.7347222222222223</v>
      </c>
      <c r="Y296" s="15" t="n">
        <v>0.7305555555555555</v>
      </c>
      <c r="Z296" s="15" t="n">
        <v>0.7340277777777777</v>
      </c>
      <c r="AA296" s="15" t="n">
        <v>0.7354166666666667</v>
      </c>
      <c r="AB296" s="15" t="n">
        <v>0.7375</v>
      </c>
      <c r="AC296" s="15" t="n">
        <v>0.7375</v>
      </c>
      <c r="AD296" s="15" t="n">
        <v>0.7381944444444445</v>
      </c>
      <c r="AE296" s="15" t="n">
        <v>0.7395833333333334</v>
      </c>
      <c r="AF296" s="15" t="n">
        <v>0.7375</v>
      </c>
      <c r="AG296" s="15" t="n">
        <v>0.7395833333333334</v>
      </c>
      <c r="AH296" s="15" t="n">
        <v>0.7416666666666667</v>
      </c>
      <c r="AI296" s="15" t="n">
        <v>0.7451388888888889</v>
      </c>
      <c r="AJ296" s="15" t="n">
        <v>0.7430555555555556</v>
      </c>
      <c r="AK296" s="15" t="n">
        <v>0.7472222222222222</v>
      </c>
      <c r="AL296" s="15" t="n">
        <v>0.75</v>
      </c>
      <c r="AM296" s="15" t="n">
        <v>0.7416666666666667</v>
      </c>
      <c r="AN296" s="15" t="n">
        <v>0.7423611111111111</v>
      </c>
      <c r="AO296" s="15" t="n">
        <v>0.7465277777777778</v>
      </c>
      <c r="AP296" s="15" t="n">
        <v>0.7444444444444445</v>
      </c>
      <c r="AQ296" s="15" t="n">
        <v>0.7534722222222222</v>
      </c>
      <c r="AR296" s="15" t="n">
        <v>0.7534722222222222</v>
      </c>
      <c r="AS296" s="15" t="n">
        <v>0.7548611111111111</v>
      </c>
      <c r="AT296" s="15" t="n">
        <v>0.7527777777777778</v>
      </c>
      <c r="AU296" s="15" t="n">
        <v>0.75</v>
      </c>
      <c r="AV296" s="15" t="n">
        <v>0.7513888888888889</v>
      </c>
      <c r="AW296" s="15" t="n">
        <v>0.7534722222222222</v>
      </c>
      <c r="AX296" s="15" t="n">
        <v>0.7645833333333333</v>
      </c>
    </row>
    <row r="297">
      <c r="A297" s="14" t="n">
        <v>46316</v>
      </c>
      <c r="B297" s="15" t="n">
        <v>0.7166666666666667</v>
      </c>
      <c r="C297" s="15" t="n">
        <v>0.7048611111111112</v>
      </c>
      <c r="D297" s="15" t="n">
        <v>0.7194444444444444</v>
      </c>
      <c r="E297" s="15" t="n">
        <v>0.7194444444444444</v>
      </c>
      <c r="F297" s="15" t="n">
        <v>0.7208333333333333</v>
      </c>
      <c r="G297" s="15" t="n">
        <v>0.7222222222222222</v>
      </c>
      <c r="H297" s="15" t="n">
        <v>0.7222222222222222</v>
      </c>
      <c r="I297" s="15" t="n">
        <v>0.7222222222222222</v>
      </c>
      <c r="J297" s="15" t="n">
        <v>0.7229166666666667</v>
      </c>
      <c r="K297" s="15" t="n">
        <v>0.7243055555555555</v>
      </c>
      <c r="L297" s="15" t="n">
        <v>0.7270833333333333</v>
      </c>
      <c r="M297" s="15" t="n">
        <v>0.7256944444444444</v>
      </c>
      <c r="N297" s="15" t="n">
        <v>0.7243055555555555</v>
      </c>
      <c r="O297" s="15" t="n">
        <v>0.725</v>
      </c>
      <c r="P297" s="15" t="n">
        <v>0.7229166666666667</v>
      </c>
      <c r="Q297" s="15" t="n">
        <v>0.7256944444444444</v>
      </c>
      <c r="R297" s="15" t="n">
        <v>0.7263888888888889</v>
      </c>
      <c r="S297" s="15" t="n">
        <v>0.7319444444444444</v>
      </c>
      <c r="T297" s="15" t="n">
        <v>0.7333333333333333</v>
      </c>
      <c r="U297" s="15" t="n">
        <v>0.7347222222222223</v>
      </c>
      <c r="V297" s="15" t="n">
        <v>0.7284722222222222</v>
      </c>
      <c r="W297" s="15" t="n">
        <v>0.7291666666666666</v>
      </c>
      <c r="X297" s="15" t="n">
        <v>0.7340277777777777</v>
      </c>
      <c r="Y297" s="15" t="n">
        <v>0.7291666666666666</v>
      </c>
      <c r="Z297" s="15" t="n">
        <v>0.7333333333333333</v>
      </c>
      <c r="AA297" s="15" t="n">
        <v>0.7347222222222223</v>
      </c>
      <c r="AB297" s="15" t="n">
        <v>0.7361111111111112</v>
      </c>
      <c r="AC297" s="15" t="n">
        <v>0.7368055555555556</v>
      </c>
      <c r="AD297" s="15" t="n">
        <v>0.7375</v>
      </c>
      <c r="AE297" s="15" t="n">
        <v>0.7381944444444445</v>
      </c>
      <c r="AF297" s="15" t="n">
        <v>0.7368055555555556</v>
      </c>
      <c r="AG297" s="15" t="n">
        <v>0.7388888888888889</v>
      </c>
      <c r="AH297" s="15" t="n">
        <v>0.7409722222222223</v>
      </c>
      <c r="AI297" s="15" t="n">
        <v>0.74375</v>
      </c>
      <c r="AJ297" s="15" t="n">
        <v>0.7416666666666667</v>
      </c>
      <c r="AK297" s="15" t="n">
        <v>0.7465277777777778</v>
      </c>
      <c r="AL297" s="15" t="n">
        <v>0.7493055555555556</v>
      </c>
      <c r="AM297" s="15" t="n">
        <v>0.7402777777777778</v>
      </c>
      <c r="AN297" s="15" t="n">
        <v>0.7416666666666667</v>
      </c>
      <c r="AO297" s="15" t="n">
        <v>0.7458333333333333</v>
      </c>
      <c r="AP297" s="15" t="n">
        <v>0.74375</v>
      </c>
      <c r="AQ297" s="15" t="n">
        <v>0.7520833333333333</v>
      </c>
      <c r="AR297" s="15" t="n">
        <v>0.7527777777777778</v>
      </c>
      <c r="AS297" s="15" t="n">
        <v>0.7541666666666667</v>
      </c>
      <c r="AT297" s="15" t="n">
        <v>0.7520833333333333</v>
      </c>
      <c r="AU297" s="15" t="n">
        <v>0.7493055555555556</v>
      </c>
      <c r="AV297" s="15" t="n">
        <v>0.7506944444444444</v>
      </c>
      <c r="AW297" s="15" t="n">
        <v>0.7527777777777778</v>
      </c>
      <c r="AX297" s="15" t="n">
        <v>0.7638888888888888</v>
      </c>
    </row>
    <row r="298">
      <c r="A298" s="14" t="n">
        <v>46317</v>
      </c>
      <c r="B298" s="15" t="n">
        <v>0.7152777777777778</v>
      </c>
      <c r="C298" s="15" t="n">
        <v>0.7034722222222223</v>
      </c>
      <c r="D298" s="15" t="n">
        <v>0.71875</v>
      </c>
      <c r="E298" s="15" t="n">
        <v>0.7180555555555556</v>
      </c>
      <c r="F298" s="15" t="n">
        <v>0.7201388888888889</v>
      </c>
      <c r="G298" s="15" t="n">
        <v>0.7208333333333333</v>
      </c>
      <c r="H298" s="15" t="n">
        <v>0.7215277777777778</v>
      </c>
      <c r="I298" s="15" t="n">
        <v>0.7215277777777778</v>
      </c>
      <c r="J298" s="15" t="n">
        <v>0.7222222222222222</v>
      </c>
      <c r="K298" s="15" t="n">
        <v>0.7236111111111111</v>
      </c>
      <c r="L298" s="15" t="n">
        <v>0.7256944444444444</v>
      </c>
      <c r="M298" s="15" t="n">
        <v>0.725</v>
      </c>
      <c r="N298" s="15" t="n">
        <v>0.7236111111111111</v>
      </c>
      <c r="O298" s="15" t="n">
        <v>0.7243055555555555</v>
      </c>
      <c r="P298" s="15" t="n">
        <v>0.7222222222222222</v>
      </c>
      <c r="Q298" s="15" t="n">
        <v>0.725</v>
      </c>
      <c r="R298" s="15" t="n">
        <v>0.725</v>
      </c>
      <c r="S298" s="15" t="n">
        <v>0.73125</v>
      </c>
      <c r="T298" s="15" t="n">
        <v>0.7326388888888888</v>
      </c>
      <c r="U298" s="15" t="n">
        <v>0.7340277777777777</v>
      </c>
      <c r="V298" s="15" t="n">
        <v>0.7277777777777777</v>
      </c>
      <c r="W298" s="15" t="n">
        <v>0.7284722222222222</v>
      </c>
      <c r="X298" s="15" t="n">
        <v>0.7326388888888888</v>
      </c>
      <c r="Y298" s="15" t="n">
        <v>0.7284722222222222</v>
      </c>
      <c r="Z298" s="15" t="n">
        <v>0.7326388888888888</v>
      </c>
      <c r="AA298" s="15" t="n">
        <v>0.7340277777777777</v>
      </c>
      <c r="AB298" s="15" t="n">
        <v>0.7354166666666667</v>
      </c>
      <c r="AC298" s="15" t="n">
        <v>0.7361111111111112</v>
      </c>
      <c r="AD298" s="15" t="n">
        <v>0.7368055555555556</v>
      </c>
      <c r="AE298" s="15" t="n">
        <v>0.7375</v>
      </c>
      <c r="AF298" s="15" t="n">
        <v>0.7361111111111112</v>
      </c>
      <c r="AG298" s="15" t="n">
        <v>0.7381944444444445</v>
      </c>
      <c r="AH298" s="15" t="n">
        <v>0.7395833333333334</v>
      </c>
      <c r="AI298" s="15" t="n">
        <v>0.7430555555555556</v>
      </c>
      <c r="AJ298" s="15" t="n">
        <v>0.7409722222222223</v>
      </c>
      <c r="AK298" s="15" t="n">
        <v>0.7451388888888889</v>
      </c>
      <c r="AL298" s="15" t="n">
        <v>0.7486111111111111</v>
      </c>
      <c r="AM298" s="15" t="n">
        <v>0.7395833333333334</v>
      </c>
      <c r="AN298" s="15" t="n">
        <v>0.7409722222222223</v>
      </c>
      <c r="AO298" s="15" t="n">
        <v>0.7451388888888889</v>
      </c>
      <c r="AP298" s="15" t="n">
        <v>0.7430555555555556</v>
      </c>
      <c r="AQ298" s="15" t="n">
        <v>0.7513888888888889</v>
      </c>
      <c r="AR298" s="15" t="n">
        <v>0.7520833333333333</v>
      </c>
      <c r="AS298" s="15" t="n">
        <v>0.7534722222222222</v>
      </c>
      <c r="AT298" s="15" t="n">
        <v>0.7513888888888889</v>
      </c>
      <c r="AU298" s="15" t="n">
        <v>0.7486111111111111</v>
      </c>
      <c r="AV298" s="15" t="n">
        <v>0.75</v>
      </c>
      <c r="AW298" s="15" t="n">
        <v>0.7520833333333333</v>
      </c>
      <c r="AX298" s="15" t="n">
        <v>0.7631944444444444</v>
      </c>
    </row>
    <row r="299">
      <c r="A299" s="14" t="n">
        <v>46318</v>
      </c>
      <c r="B299" s="15" t="n">
        <v>0.7145833333333333</v>
      </c>
      <c r="C299" s="15" t="n">
        <v>0.7027777777777777</v>
      </c>
      <c r="D299" s="15" t="n">
        <v>0.7180555555555556</v>
      </c>
      <c r="E299" s="15" t="n">
        <v>0.7173611111111111</v>
      </c>
      <c r="F299" s="15" t="n">
        <v>0.71875</v>
      </c>
      <c r="G299" s="15" t="n">
        <v>0.7201388888888889</v>
      </c>
      <c r="H299" s="15" t="n">
        <v>0.7201388888888889</v>
      </c>
      <c r="I299" s="15" t="n">
        <v>0.7201388888888889</v>
      </c>
      <c r="J299" s="15" t="n">
        <v>0.7215277777777778</v>
      </c>
      <c r="K299" s="15" t="n">
        <v>0.7229166666666667</v>
      </c>
      <c r="L299" s="15" t="n">
        <v>0.725</v>
      </c>
      <c r="M299" s="15" t="n">
        <v>0.7236111111111111</v>
      </c>
      <c r="N299" s="15" t="n">
        <v>0.7229166666666667</v>
      </c>
      <c r="O299" s="15" t="n">
        <v>0.7236111111111111</v>
      </c>
      <c r="P299" s="15" t="n">
        <v>0.7215277777777778</v>
      </c>
      <c r="Q299" s="15" t="n">
        <v>0.7243055555555555</v>
      </c>
      <c r="R299" s="15" t="n">
        <v>0.7243055555555555</v>
      </c>
      <c r="S299" s="15" t="n">
        <v>0.7298611111111111</v>
      </c>
      <c r="T299" s="15" t="n">
        <v>0.7319444444444444</v>
      </c>
      <c r="U299" s="15" t="n">
        <v>0.7333333333333333</v>
      </c>
      <c r="V299" s="15" t="n">
        <v>0.7270833333333333</v>
      </c>
      <c r="W299" s="15" t="n">
        <v>0.7277777777777777</v>
      </c>
      <c r="X299" s="15" t="n">
        <v>0.7319444444444444</v>
      </c>
      <c r="Y299" s="15" t="n">
        <v>0.7277777777777777</v>
      </c>
      <c r="Z299" s="15" t="n">
        <v>0.7319444444444444</v>
      </c>
      <c r="AA299" s="15" t="n">
        <v>0.7333333333333333</v>
      </c>
      <c r="AB299" s="15" t="n">
        <v>0.7347222222222223</v>
      </c>
      <c r="AC299" s="15" t="n">
        <v>0.7354166666666667</v>
      </c>
      <c r="AD299" s="15" t="n">
        <v>0.7361111111111112</v>
      </c>
      <c r="AE299" s="15" t="n">
        <v>0.7368055555555556</v>
      </c>
      <c r="AF299" s="15" t="n">
        <v>0.7354166666666667</v>
      </c>
      <c r="AG299" s="15" t="n">
        <v>0.7375</v>
      </c>
      <c r="AH299" s="15" t="n">
        <v>0.7388888888888889</v>
      </c>
      <c r="AI299" s="15" t="n">
        <v>0.7423611111111111</v>
      </c>
      <c r="AJ299" s="15" t="n">
        <v>0.7402777777777778</v>
      </c>
      <c r="AK299" s="15" t="n">
        <v>0.7444444444444445</v>
      </c>
      <c r="AL299" s="15" t="n">
        <v>0.7472222222222222</v>
      </c>
      <c r="AM299" s="15" t="n">
        <v>0.7388888888888889</v>
      </c>
      <c r="AN299" s="15" t="n">
        <v>0.7402777777777778</v>
      </c>
      <c r="AO299" s="15" t="n">
        <v>0.7444444444444445</v>
      </c>
      <c r="AP299" s="15" t="n">
        <v>0.7423611111111111</v>
      </c>
      <c r="AQ299" s="15" t="n">
        <v>0.7506944444444444</v>
      </c>
      <c r="AR299" s="15" t="n">
        <v>0.7513888888888889</v>
      </c>
      <c r="AS299" s="15" t="n">
        <v>0.7527777777777778</v>
      </c>
      <c r="AT299" s="15" t="n">
        <v>0.7506944444444444</v>
      </c>
      <c r="AU299" s="15" t="n">
        <v>0.7479166666666667</v>
      </c>
      <c r="AV299" s="15" t="n">
        <v>0.7493055555555556</v>
      </c>
      <c r="AW299" s="15" t="n">
        <v>0.7513888888888889</v>
      </c>
      <c r="AX299" s="15" t="n">
        <v>0.7625</v>
      </c>
    </row>
    <row r="300">
      <c r="A300" s="14" t="n">
        <v>46319</v>
      </c>
      <c r="B300" s="15" t="n">
        <v>0.7138888888888889</v>
      </c>
      <c r="C300" s="15" t="n">
        <v>0.7013888888888888</v>
      </c>
      <c r="D300" s="15" t="n">
        <v>0.7166666666666667</v>
      </c>
      <c r="E300" s="15" t="n">
        <v>0.7166666666666667</v>
      </c>
      <c r="F300" s="15" t="n">
        <v>0.7180555555555556</v>
      </c>
      <c r="G300" s="15" t="n">
        <v>0.7194444444444444</v>
      </c>
      <c r="H300" s="15" t="n">
        <v>0.7194444444444444</v>
      </c>
      <c r="I300" s="15" t="n">
        <v>0.7194444444444444</v>
      </c>
      <c r="J300" s="15" t="n">
        <v>0.7201388888888889</v>
      </c>
      <c r="K300" s="15" t="n">
        <v>0.7222222222222222</v>
      </c>
      <c r="L300" s="15" t="n">
        <v>0.7243055555555555</v>
      </c>
      <c r="M300" s="15" t="n">
        <v>0.7229166666666667</v>
      </c>
      <c r="N300" s="15" t="n">
        <v>0.7222222222222222</v>
      </c>
      <c r="O300" s="15" t="n">
        <v>0.7229166666666667</v>
      </c>
      <c r="P300" s="15" t="n">
        <v>0.7208333333333333</v>
      </c>
      <c r="Q300" s="15" t="n">
        <v>0.7236111111111111</v>
      </c>
      <c r="R300" s="15" t="n">
        <v>0.7236111111111111</v>
      </c>
      <c r="S300" s="15" t="n">
        <v>0.7291666666666666</v>
      </c>
      <c r="T300" s="15" t="n">
        <v>0.73125</v>
      </c>
      <c r="U300" s="15" t="n">
        <v>0.7326388888888888</v>
      </c>
      <c r="V300" s="15" t="n">
        <v>0.7263888888888889</v>
      </c>
      <c r="W300" s="15" t="n">
        <v>0.7263888888888889</v>
      </c>
      <c r="X300" s="15" t="n">
        <v>0.73125</v>
      </c>
      <c r="Y300" s="15" t="n">
        <v>0.7270833333333333</v>
      </c>
      <c r="Z300" s="15" t="n">
        <v>0.73125</v>
      </c>
      <c r="AA300" s="15" t="n">
        <v>0.7326388888888888</v>
      </c>
      <c r="AB300" s="15" t="n">
        <v>0.7340277777777777</v>
      </c>
      <c r="AC300" s="15" t="n">
        <v>0.7347222222222223</v>
      </c>
      <c r="AD300" s="15" t="n">
        <v>0.7354166666666667</v>
      </c>
      <c r="AE300" s="15" t="n">
        <v>0.7361111111111112</v>
      </c>
      <c r="AF300" s="15" t="n">
        <v>0.7340277777777777</v>
      </c>
      <c r="AG300" s="15" t="n">
        <v>0.7368055555555556</v>
      </c>
      <c r="AH300" s="15" t="n">
        <v>0.7381944444444445</v>
      </c>
      <c r="AI300" s="15" t="n">
        <v>0.7416666666666667</v>
      </c>
      <c r="AJ300" s="15" t="n">
        <v>0.7395833333333334</v>
      </c>
      <c r="AK300" s="15" t="n">
        <v>0.74375</v>
      </c>
      <c r="AL300" s="15" t="n">
        <v>0.7465277777777778</v>
      </c>
      <c r="AM300" s="15" t="n">
        <v>0.7381944444444445</v>
      </c>
      <c r="AN300" s="15" t="n">
        <v>0.7395833333333334</v>
      </c>
      <c r="AO300" s="15" t="n">
        <v>0.7430555555555556</v>
      </c>
      <c r="AP300" s="15" t="n">
        <v>0.7416666666666667</v>
      </c>
      <c r="AQ300" s="15" t="n">
        <v>0.75</v>
      </c>
      <c r="AR300" s="15" t="n">
        <v>0.7506944444444444</v>
      </c>
      <c r="AS300" s="15" t="n">
        <v>0.7520833333333333</v>
      </c>
      <c r="AT300" s="15" t="n">
        <v>0.75</v>
      </c>
      <c r="AU300" s="15" t="n">
        <v>0.7472222222222222</v>
      </c>
      <c r="AV300" s="15" t="n">
        <v>0.7486111111111111</v>
      </c>
      <c r="AW300" s="15" t="n">
        <v>0.7506944444444444</v>
      </c>
      <c r="AX300" s="15" t="n">
        <v>0.7618055555555555</v>
      </c>
    </row>
    <row r="301">
      <c r="A301" s="14" t="n">
        <v>46320</v>
      </c>
      <c r="B301" s="15" t="n">
        <v>0.7125</v>
      </c>
      <c r="C301" s="15" t="n">
        <v>0.7006944444444444</v>
      </c>
      <c r="D301" s="15" t="n">
        <v>0.7159722222222222</v>
      </c>
      <c r="E301" s="15" t="n">
        <v>0.7152777777777778</v>
      </c>
      <c r="F301" s="15" t="n">
        <v>0.7173611111111111</v>
      </c>
      <c r="G301" s="15" t="n">
        <v>0.71875</v>
      </c>
      <c r="H301" s="15" t="n">
        <v>0.71875</v>
      </c>
      <c r="I301" s="15" t="n">
        <v>0.71875</v>
      </c>
      <c r="J301" s="15" t="n">
        <v>0.7194444444444444</v>
      </c>
      <c r="K301" s="15" t="n">
        <v>0.7208333333333333</v>
      </c>
      <c r="L301" s="15" t="n">
        <v>0.7236111111111111</v>
      </c>
      <c r="M301" s="15" t="n">
        <v>0.7222222222222222</v>
      </c>
      <c r="N301" s="15" t="n">
        <v>0.7208333333333333</v>
      </c>
      <c r="O301" s="15" t="n">
        <v>0.7222222222222222</v>
      </c>
      <c r="P301" s="15" t="n">
        <v>0.7208333333333333</v>
      </c>
      <c r="Q301" s="15" t="n">
        <v>0.7222222222222222</v>
      </c>
      <c r="R301" s="15" t="n">
        <v>0.7229166666666667</v>
      </c>
      <c r="S301" s="15" t="n">
        <v>0.7284722222222222</v>
      </c>
      <c r="T301" s="15" t="n">
        <v>0.7298611111111111</v>
      </c>
      <c r="U301" s="15" t="n">
        <v>0.7319444444444444</v>
      </c>
      <c r="V301" s="15" t="n">
        <v>0.7256944444444444</v>
      </c>
      <c r="W301" s="15" t="n">
        <v>0.7256944444444444</v>
      </c>
      <c r="X301" s="15" t="n">
        <v>0.7305555555555555</v>
      </c>
      <c r="Y301" s="15" t="n">
        <v>0.7263888888888889</v>
      </c>
      <c r="Z301" s="15" t="n">
        <v>0.7305555555555555</v>
      </c>
      <c r="AA301" s="15" t="n">
        <v>0.7319444444444444</v>
      </c>
      <c r="AB301" s="15" t="n">
        <v>0.7333333333333333</v>
      </c>
      <c r="AC301" s="15" t="n">
        <v>0.7333333333333333</v>
      </c>
      <c r="AD301" s="15" t="n">
        <v>0.7347222222222223</v>
      </c>
      <c r="AE301" s="15" t="n">
        <v>0.7354166666666667</v>
      </c>
      <c r="AF301" s="15" t="n">
        <v>0.7333333333333333</v>
      </c>
      <c r="AG301" s="15" t="n">
        <v>0.7354166666666667</v>
      </c>
      <c r="AH301" s="15" t="n">
        <v>0.7375</v>
      </c>
      <c r="AI301" s="15" t="n">
        <v>0.7409722222222223</v>
      </c>
      <c r="AJ301" s="15" t="n">
        <v>0.7388888888888889</v>
      </c>
      <c r="AK301" s="15" t="n">
        <v>0.7430555555555556</v>
      </c>
      <c r="AL301" s="15" t="n">
        <v>0.7458333333333333</v>
      </c>
      <c r="AM301" s="15" t="n">
        <v>0.7375</v>
      </c>
      <c r="AN301" s="15" t="n">
        <v>0.7388888888888889</v>
      </c>
      <c r="AO301" s="15" t="n">
        <v>0.7423611111111111</v>
      </c>
      <c r="AP301" s="15" t="n">
        <v>0.7409722222222223</v>
      </c>
      <c r="AQ301" s="15" t="n">
        <v>0.7493055555555556</v>
      </c>
      <c r="AR301" s="15" t="n">
        <v>0.75</v>
      </c>
      <c r="AS301" s="15" t="n">
        <v>0.7513888888888889</v>
      </c>
      <c r="AT301" s="15" t="n">
        <v>0.7493055555555556</v>
      </c>
      <c r="AU301" s="15" t="n">
        <v>0.7465277777777778</v>
      </c>
      <c r="AV301" s="15" t="n">
        <v>0.7479166666666667</v>
      </c>
      <c r="AW301" s="15" t="n">
        <v>0.75</v>
      </c>
      <c r="AX301" s="15" t="n">
        <v>0.7611111111111111</v>
      </c>
    </row>
    <row r="302">
      <c r="A302" s="14" t="n">
        <v>46321</v>
      </c>
      <c r="B302" s="15" t="n">
        <v>0.7118055555555556</v>
      </c>
      <c r="C302" s="15" t="n">
        <v>0.7</v>
      </c>
      <c r="D302" s="15" t="n">
        <v>0.7152777777777778</v>
      </c>
      <c r="E302" s="15" t="n">
        <v>0.7145833333333333</v>
      </c>
      <c r="F302" s="15" t="n">
        <v>0.7166666666666667</v>
      </c>
      <c r="G302" s="15" t="n">
        <v>0.7173611111111111</v>
      </c>
      <c r="H302" s="15" t="n">
        <v>0.7180555555555556</v>
      </c>
      <c r="I302" s="15" t="n">
        <v>0.7180555555555556</v>
      </c>
      <c r="J302" s="15" t="n">
        <v>0.71875</v>
      </c>
      <c r="K302" s="15" t="n">
        <v>0.7201388888888889</v>
      </c>
      <c r="L302" s="15" t="n">
        <v>0.7229166666666667</v>
      </c>
      <c r="M302" s="15" t="n">
        <v>0.7215277777777778</v>
      </c>
      <c r="N302" s="15" t="n">
        <v>0.7201388888888889</v>
      </c>
      <c r="O302" s="15" t="n">
        <v>0.7215277777777778</v>
      </c>
      <c r="P302" s="15" t="n">
        <v>0.7201388888888889</v>
      </c>
      <c r="Q302" s="15" t="n">
        <v>0.7215277777777778</v>
      </c>
      <c r="R302" s="15" t="n">
        <v>0.7215277777777778</v>
      </c>
      <c r="S302" s="15" t="n">
        <v>0.7277777777777777</v>
      </c>
      <c r="T302" s="15" t="n">
        <v>0.7291666666666666</v>
      </c>
      <c r="U302" s="15" t="n">
        <v>0.7305555555555555</v>
      </c>
      <c r="V302" s="15" t="n">
        <v>0.7243055555555555</v>
      </c>
      <c r="W302" s="15" t="n">
        <v>0.725</v>
      </c>
      <c r="X302" s="15" t="n">
        <v>0.7298611111111111</v>
      </c>
      <c r="Y302" s="15" t="n">
        <v>0.7256944444444444</v>
      </c>
      <c r="Z302" s="15" t="n">
        <v>0.7298611111111111</v>
      </c>
      <c r="AA302" s="15" t="n">
        <v>0.73125</v>
      </c>
      <c r="AB302" s="15" t="n">
        <v>0.7326388888888888</v>
      </c>
      <c r="AC302" s="15" t="n">
        <v>0.7326388888888888</v>
      </c>
      <c r="AD302" s="15" t="n">
        <v>0.7340277777777777</v>
      </c>
      <c r="AE302" s="15" t="n">
        <v>0.7347222222222223</v>
      </c>
      <c r="AF302" s="15" t="n">
        <v>0.7326388888888888</v>
      </c>
      <c r="AG302" s="15" t="n">
        <v>0.7347222222222223</v>
      </c>
      <c r="AH302" s="15" t="n">
        <v>0.7368055555555556</v>
      </c>
      <c r="AI302" s="15" t="n">
        <v>0.7402777777777778</v>
      </c>
      <c r="AJ302" s="15" t="n">
        <v>0.7381944444444445</v>
      </c>
      <c r="AK302" s="15" t="n">
        <v>0.7423611111111111</v>
      </c>
      <c r="AL302" s="15" t="n">
        <v>0.7451388888888889</v>
      </c>
      <c r="AM302" s="15" t="n">
        <v>0.7368055555555556</v>
      </c>
      <c r="AN302" s="15" t="n">
        <v>0.7381944444444445</v>
      </c>
      <c r="AO302" s="15" t="n">
        <v>0.7416666666666667</v>
      </c>
      <c r="AP302" s="15" t="n">
        <v>0.7402777777777778</v>
      </c>
      <c r="AQ302" s="15" t="n">
        <v>0.7486111111111111</v>
      </c>
      <c r="AR302" s="15" t="n">
        <v>0.7493055555555556</v>
      </c>
      <c r="AS302" s="15" t="n">
        <v>0.7506944444444444</v>
      </c>
      <c r="AT302" s="15" t="n">
        <v>0.7486111111111111</v>
      </c>
      <c r="AU302" s="15" t="n">
        <v>0.7458333333333333</v>
      </c>
      <c r="AV302" s="15" t="n">
        <v>0.7472222222222222</v>
      </c>
      <c r="AW302" s="15" t="n">
        <v>0.7493055555555556</v>
      </c>
      <c r="AX302" s="15" t="n">
        <v>0.7611111111111111</v>
      </c>
    </row>
    <row r="303">
      <c r="A303" s="14" t="n">
        <v>46322</v>
      </c>
      <c r="B303" s="15" t="n">
        <v>0.7104166666666667</v>
      </c>
      <c r="C303" s="15" t="n">
        <v>0.6986111111111111</v>
      </c>
      <c r="D303" s="15" t="n">
        <v>0.7138888888888889</v>
      </c>
      <c r="E303" s="15" t="n">
        <v>0.7138888888888889</v>
      </c>
      <c r="F303" s="15" t="n">
        <v>0.7159722222222222</v>
      </c>
      <c r="G303" s="15" t="n">
        <v>0.7166666666666667</v>
      </c>
      <c r="H303" s="15" t="n">
        <v>0.7173611111111111</v>
      </c>
      <c r="I303" s="15" t="n">
        <v>0.7173611111111111</v>
      </c>
      <c r="J303" s="15" t="n">
        <v>0.7180555555555556</v>
      </c>
      <c r="K303" s="15" t="n">
        <v>0.7194444444444444</v>
      </c>
      <c r="L303" s="15" t="n">
        <v>0.7222222222222222</v>
      </c>
      <c r="M303" s="15" t="n">
        <v>0.7208333333333333</v>
      </c>
      <c r="N303" s="15" t="n">
        <v>0.7194444444444444</v>
      </c>
      <c r="O303" s="15" t="n">
        <v>0.7208333333333333</v>
      </c>
      <c r="P303" s="15" t="n">
        <v>0.7194444444444444</v>
      </c>
      <c r="Q303" s="15" t="n">
        <v>0.7208333333333333</v>
      </c>
      <c r="R303" s="15" t="n">
        <v>0.7208333333333333</v>
      </c>
      <c r="S303" s="15" t="n">
        <v>0.7270833333333333</v>
      </c>
      <c r="T303" s="15" t="n">
        <v>0.7284722222222222</v>
      </c>
      <c r="U303" s="15" t="n">
        <v>0.7298611111111111</v>
      </c>
      <c r="V303" s="15" t="n">
        <v>0.7236111111111111</v>
      </c>
      <c r="W303" s="15" t="n">
        <v>0.7243055555555555</v>
      </c>
      <c r="X303" s="15" t="n">
        <v>0.7291666666666666</v>
      </c>
      <c r="Y303" s="15" t="n">
        <v>0.725</v>
      </c>
      <c r="Z303" s="15" t="n">
        <v>0.7284722222222222</v>
      </c>
      <c r="AA303" s="15" t="n">
        <v>0.7305555555555555</v>
      </c>
      <c r="AB303" s="15" t="n">
        <v>0.7319444444444444</v>
      </c>
      <c r="AC303" s="15" t="n">
        <v>0.7319444444444444</v>
      </c>
      <c r="AD303" s="15" t="n">
        <v>0.7333333333333333</v>
      </c>
      <c r="AE303" s="15" t="n">
        <v>0.7340277777777777</v>
      </c>
      <c r="AF303" s="15" t="n">
        <v>0.7319444444444444</v>
      </c>
      <c r="AG303" s="15" t="n">
        <v>0.7340277777777777</v>
      </c>
      <c r="AH303" s="15" t="n">
        <v>0.7361111111111112</v>
      </c>
      <c r="AI303" s="15" t="n">
        <v>0.7395833333333334</v>
      </c>
      <c r="AJ303" s="15" t="n">
        <v>0.7375</v>
      </c>
      <c r="AK303" s="15" t="n">
        <v>0.7416666666666667</v>
      </c>
      <c r="AL303" s="15" t="n">
        <v>0.7444444444444445</v>
      </c>
      <c r="AM303" s="15" t="n">
        <v>0.7361111111111112</v>
      </c>
      <c r="AN303" s="15" t="n">
        <v>0.7375</v>
      </c>
      <c r="AO303" s="15" t="n">
        <v>0.7409722222222223</v>
      </c>
      <c r="AP303" s="15" t="n">
        <v>0.7395833333333334</v>
      </c>
      <c r="AQ303" s="15" t="n">
        <v>0.7479166666666667</v>
      </c>
      <c r="AR303" s="15" t="n">
        <v>0.7486111111111111</v>
      </c>
      <c r="AS303" s="15" t="n">
        <v>0.75</v>
      </c>
      <c r="AT303" s="15" t="n">
        <v>0.7479166666666667</v>
      </c>
      <c r="AU303" s="15" t="n">
        <v>0.7451388888888889</v>
      </c>
      <c r="AV303" s="15" t="n">
        <v>0.7465277777777778</v>
      </c>
      <c r="AW303" s="15" t="n">
        <v>0.7486111111111111</v>
      </c>
      <c r="AX303" s="15" t="n">
        <v>0.7604166666666666</v>
      </c>
    </row>
    <row r="304">
      <c r="A304" s="14" t="n">
        <v>46323</v>
      </c>
      <c r="B304" s="15" t="n">
        <v>0.7097222222222223</v>
      </c>
      <c r="C304" s="15" t="n">
        <v>0.6979166666666666</v>
      </c>
      <c r="D304" s="15" t="n">
        <v>0.7131944444444445</v>
      </c>
      <c r="E304" s="15" t="n">
        <v>0.7131944444444445</v>
      </c>
      <c r="F304" s="15" t="n">
        <v>0.7145833333333333</v>
      </c>
      <c r="G304" s="15" t="n">
        <v>0.7159722222222222</v>
      </c>
      <c r="H304" s="15" t="n">
        <v>0.7159722222222222</v>
      </c>
      <c r="I304" s="15" t="n">
        <v>0.7166666666666667</v>
      </c>
      <c r="J304" s="15" t="n">
        <v>0.7173611111111111</v>
      </c>
      <c r="K304" s="15" t="n">
        <v>0.71875</v>
      </c>
      <c r="L304" s="15" t="n">
        <v>0.7215277777777778</v>
      </c>
      <c r="M304" s="15" t="n">
        <v>0.7201388888888889</v>
      </c>
      <c r="N304" s="15" t="n">
        <v>0.71875</v>
      </c>
      <c r="O304" s="15" t="n">
        <v>0.7201388888888889</v>
      </c>
      <c r="P304" s="15" t="n">
        <v>0.71875</v>
      </c>
      <c r="Q304" s="15" t="n">
        <v>0.7201388888888889</v>
      </c>
      <c r="R304" s="15" t="n">
        <v>0.7201388888888889</v>
      </c>
      <c r="S304" s="15" t="n">
        <v>0.7263888888888889</v>
      </c>
      <c r="T304" s="15" t="n">
        <v>0.7277777777777777</v>
      </c>
      <c r="U304" s="15" t="n">
        <v>0.7291666666666666</v>
      </c>
      <c r="V304" s="15" t="n">
        <v>0.7229166666666667</v>
      </c>
      <c r="W304" s="15" t="n">
        <v>0.7236111111111111</v>
      </c>
      <c r="X304" s="15" t="n">
        <v>0.7284722222222222</v>
      </c>
      <c r="Y304" s="15" t="n">
        <v>0.7243055555555555</v>
      </c>
      <c r="Z304" s="15" t="n">
        <v>0.7277777777777777</v>
      </c>
      <c r="AA304" s="15" t="n">
        <v>0.7291666666666666</v>
      </c>
      <c r="AB304" s="15" t="n">
        <v>0.73125</v>
      </c>
      <c r="AC304" s="15" t="n">
        <v>0.73125</v>
      </c>
      <c r="AD304" s="15" t="n">
        <v>0.7326388888888888</v>
      </c>
      <c r="AE304" s="15" t="n">
        <v>0.7333333333333333</v>
      </c>
      <c r="AF304" s="15" t="n">
        <v>0.73125</v>
      </c>
      <c r="AG304" s="15" t="n">
        <v>0.7333333333333333</v>
      </c>
      <c r="AH304" s="15" t="n">
        <v>0.7354166666666667</v>
      </c>
      <c r="AI304" s="15" t="n">
        <v>0.7388888888888889</v>
      </c>
      <c r="AJ304" s="15" t="n">
        <v>0.7368055555555556</v>
      </c>
      <c r="AK304" s="15" t="n">
        <v>0.7409722222222223</v>
      </c>
      <c r="AL304" s="15" t="n">
        <v>0.74375</v>
      </c>
      <c r="AM304" s="15" t="n">
        <v>0.7354166666666667</v>
      </c>
      <c r="AN304" s="15" t="n">
        <v>0.7368055555555556</v>
      </c>
      <c r="AO304" s="15" t="n">
        <v>0.7402777777777778</v>
      </c>
      <c r="AP304" s="15" t="n">
        <v>0.7388888888888889</v>
      </c>
      <c r="AQ304" s="15" t="n">
        <v>0.7472222222222222</v>
      </c>
      <c r="AR304" s="15" t="n">
        <v>0.7479166666666667</v>
      </c>
      <c r="AS304" s="15" t="n">
        <v>0.7493055555555556</v>
      </c>
      <c r="AT304" s="15" t="n">
        <v>0.7472222222222222</v>
      </c>
      <c r="AU304" s="15" t="n">
        <v>0.7444444444444445</v>
      </c>
      <c r="AV304" s="15" t="n">
        <v>0.7458333333333333</v>
      </c>
      <c r="AW304" s="15" t="n">
        <v>0.7479166666666667</v>
      </c>
      <c r="AX304" s="15" t="n">
        <v>0.7597222222222222</v>
      </c>
    </row>
    <row r="305">
      <c r="A305" s="14" t="n">
        <v>46324</v>
      </c>
      <c r="B305" s="15" t="n">
        <v>0.7090277777777778</v>
      </c>
      <c r="C305" s="15" t="n">
        <v>0.6965277777777777</v>
      </c>
      <c r="D305" s="15" t="n">
        <v>0.7125</v>
      </c>
      <c r="E305" s="15" t="n">
        <v>0.7118055555555556</v>
      </c>
      <c r="F305" s="15" t="n">
        <v>0.7138888888888889</v>
      </c>
      <c r="G305" s="15" t="n">
        <v>0.7152777777777778</v>
      </c>
      <c r="H305" s="15" t="n">
        <v>0.7152777777777778</v>
      </c>
      <c r="I305" s="15" t="n">
        <v>0.7152777777777778</v>
      </c>
      <c r="J305" s="15" t="n">
        <v>0.7166666666666667</v>
      </c>
      <c r="K305" s="15" t="n">
        <v>0.7180555555555556</v>
      </c>
      <c r="L305" s="15" t="n">
        <v>0.7208333333333333</v>
      </c>
      <c r="M305" s="15" t="n">
        <v>0.7194444444444444</v>
      </c>
      <c r="N305" s="15" t="n">
        <v>0.7180555555555556</v>
      </c>
      <c r="O305" s="15" t="n">
        <v>0.7194444444444444</v>
      </c>
      <c r="P305" s="15" t="n">
        <v>0.71875</v>
      </c>
      <c r="Q305" s="15" t="n">
        <v>0.7194444444444444</v>
      </c>
      <c r="R305" s="15" t="n">
        <v>0.7194444444444444</v>
      </c>
      <c r="S305" s="15" t="n">
        <v>0.7256944444444444</v>
      </c>
      <c r="T305" s="15" t="n">
        <v>0.7270833333333333</v>
      </c>
      <c r="U305" s="15" t="n">
        <v>0.7284722222222222</v>
      </c>
      <c r="V305" s="15" t="n">
        <v>0.7222222222222222</v>
      </c>
      <c r="W305" s="15" t="n">
        <v>0.7229166666666667</v>
      </c>
      <c r="X305" s="15" t="n">
        <v>0.7277777777777777</v>
      </c>
      <c r="Y305" s="15" t="n">
        <v>0.7236111111111111</v>
      </c>
      <c r="Z305" s="15" t="n">
        <v>0.7270833333333333</v>
      </c>
      <c r="AA305" s="15" t="n">
        <v>0.7284722222222222</v>
      </c>
      <c r="AB305" s="15" t="n">
        <v>0.7305555555555555</v>
      </c>
      <c r="AC305" s="15" t="n">
        <v>0.7305555555555555</v>
      </c>
      <c r="AD305" s="15" t="n">
        <v>0.7319444444444444</v>
      </c>
      <c r="AE305" s="15" t="n">
        <v>0.7326388888888888</v>
      </c>
      <c r="AF305" s="15" t="n">
        <v>0.7305555555555555</v>
      </c>
      <c r="AG305" s="15" t="n">
        <v>0.7326388888888888</v>
      </c>
      <c r="AH305" s="15" t="n">
        <v>0.7347222222222223</v>
      </c>
      <c r="AI305" s="15" t="n">
        <v>0.7381944444444445</v>
      </c>
      <c r="AJ305" s="15" t="n">
        <v>0.7361111111111112</v>
      </c>
      <c r="AK305" s="15" t="n">
        <v>0.7402777777777778</v>
      </c>
      <c r="AL305" s="15" t="n">
        <v>0.7430555555555556</v>
      </c>
      <c r="AM305" s="15" t="n">
        <v>0.7347222222222223</v>
      </c>
      <c r="AN305" s="15" t="n">
        <v>0.7361111111111112</v>
      </c>
      <c r="AO305" s="15" t="n">
        <v>0.7395833333333334</v>
      </c>
      <c r="AP305" s="15" t="n">
        <v>0.7381944444444445</v>
      </c>
      <c r="AQ305" s="15" t="n">
        <v>0.7465277777777778</v>
      </c>
      <c r="AR305" s="15" t="n">
        <v>0.7472222222222222</v>
      </c>
      <c r="AS305" s="15" t="n">
        <v>0.7486111111111111</v>
      </c>
      <c r="AT305" s="15" t="n">
        <v>0.7465277777777778</v>
      </c>
      <c r="AU305" s="15" t="n">
        <v>0.74375</v>
      </c>
      <c r="AV305" s="15" t="n">
        <v>0.7451388888888889</v>
      </c>
      <c r="AW305" s="15" t="n">
        <v>0.7479166666666667</v>
      </c>
      <c r="AX305" s="15" t="n">
        <v>0.7590277777777777</v>
      </c>
    </row>
    <row r="306">
      <c r="A306" s="14" t="n">
        <v>46325</v>
      </c>
      <c r="B306" s="15" t="n">
        <v>0.7076388888888889</v>
      </c>
      <c r="C306" s="15" t="n">
        <v>0.6958333333333333</v>
      </c>
      <c r="D306" s="15" t="n">
        <v>0.7118055555555556</v>
      </c>
      <c r="E306" s="15" t="n">
        <v>0.7111111111111111</v>
      </c>
      <c r="F306" s="15" t="n">
        <v>0.7131944444444445</v>
      </c>
      <c r="G306" s="15" t="n">
        <v>0.7138888888888889</v>
      </c>
      <c r="H306" s="15" t="n">
        <v>0.7145833333333333</v>
      </c>
      <c r="I306" s="15" t="n">
        <v>0.7145833333333333</v>
      </c>
      <c r="J306" s="15" t="n">
        <v>0.7159722222222222</v>
      </c>
      <c r="K306" s="15" t="n">
        <v>0.7173611111111111</v>
      </c>
      <c r="L306" s="15" t="n">
        <v>0.7194444444444444</v>
      </c>
      <c r="M306" s="15" t="n">
        <v>0.71875</v>
      </c>
      <c r="N306" s="15" t="n">
        <v>0.7173611111111111</v>
      </c>
      <c r="O306" s="15" t="n">
        <v>0.71875</v>
      </c>
      <c r="P306" s="15" t="n">
        <v>0.7180555555555556</v>
      </c>
      <c r="Q306" s="15" t="n">
        <v>0.71875</v>
      </c>
      <c r="R306" s="15" t="n">
        <v>0.71875</v>
      </c>
      <c r="S306" s="15" t="n">
        <v>0.725</v>
      </c>
      <c r="T306" s="15" t="n">
        <v>0.7263888888888889</v>
      </c>
      <c r="U306" s="15" t="n">
        <v>0.7277777777777777</v>
      </c>
      <c r="V306" s="15" t="n">
        <v>0.7215277777777778</v>
      </c>
      <c r="W306" s="15" t="n">
        <v>0.7222222222222222</v>
      </c>
      <c r="X306" s="15" t="n">
        <v>0.7270833333333333</v>
      </c>
      <c r="Y306" s="15" t="n">
        <v>0.7229166666666667</v>
      </c>
      <c r="Z306" s="15" t="n">
        <v>0.7263888888888889</v>
      </c>
      <c r="AA306" s="15" t="n">
        <v>0.7284722222222222</v>
      </c>
      <c r="AB306" s="15" t="n">
        <v>0.7298611111111111</v>
      </c>
      <c r="AC306" s="15" t="n">
        <v>0.7298611111111111</v>
      </c>
      <c r="AD306" s="15" t="n">
        <v>0.73125</v>
      </c>
      <c r="AE306" s="15" t="n">
        <v>0.7319444444444444</v>
      </c>
      <c r="AF306" s="15" t="n">
        <v>0.7298611111111111</v>
      </c>
      <c r="AG306" s="15" t="n">
        <v>0.7319444444444444</v>
      </c>
      <c r="AH306" s="15" t="n">
        <v>0.7340277777777777</v>
      </c>
      <c r="AI306" s="15" t="n">
        <v>0.7375</v>
      </c>
      <c r="AJ306" s="15" t="n">
        <v>0.7354166666666667</v>
      </c>
      <c r="AK306" s="15" t="n">
        <v>0.7395833333333334</v>
      </c>
      <c r="AL306" s="15" t="n">
        <v>0.7423611111111111</v>
      </c>
      <c r="AM306" s="15" t="n">
        <v>0.7340277777777777</v>
      </c>
      <c r="AN306" s="15" t="n">
        <v>0.7354166666666667</v>
      </c>
      <c r="AO306" s="15" t="n">
        <v>0.7388888888888889</v>
      </c>
      <c r="AP306" s="15" t="n">
        <v>0.7375</v>
      </c>
      <c r="AQ306" s="15" t="n">
        <v>0.7458333333333333</v>
      </c>
      <c r="AR306" s="15" t="n">
        <v>0.7465277777777778</v>
      </c>
      <c r="AS306" s="15" t="n">
        <v>0.7479166666666667</v>
      </c>
      <c r="AT306" s="15" t="n">
        <v>0.7458333333333333</v>
      </c>
      <c r="AU306" s="15" t="n">
        <v>0.7430555555555556</v>
      </c>
      <c r="AV306" s="15" t="n">
        <v>0.7444444444444445</v>
      </c>
      <c r="AW306" s="15" t="n">
        <v>0.7472222222222222</v>
      </c>
      <c r="AX306" s="15" t="n">
        <v>0.7590277777777777</v>
      </c>
    </row>
    <row r="307">
      <c r="A307" s="14" t="n">
        <v>46326</v>
      </c>
      <c r="B307" s="15" t="n">
        <v>0.7069444444444445</v>
      </c>
      <c r="C307" s="15" t="n">
        <v>0.6951388888888889</v>
      </c>
      <c r="D307" s="15" t="n">
        <v>0.7104166666666667</v>
      </c>
      <c r="E307" s="15" t="n">
        <v>0.7104166666666667</v>
      </c>
      <c r="F307" s="15" t="n">
        <v>0.7125</v>
      </c>
      <c r="G307" s="15" t="n">
        <v>0.7131944444444445</v>
      </c>
      <c r="H307" s="15" t="n">
        <v>0.7138888888888889</v>
      </c>
      <c r="I307" s="15" t="n">
        <v>0.7138888888888889</v>
      </c>
      <c r="J307" s="15" t="n">
        <v>0.7152777777777778</v>
      </c>
      <c r="K307" s="15" t="n">
        <v>0.7166666666666667</v>
      </c>
      <c r="L307" s="15" t="n">
        <v>0.71875</v>
      </c>
      <c r="M307" s="15" t="n">
        <v>0.7180555555555556</v>
      </c>
      <c r="N307" s="15" t="n">
        <v>0.7166666666666667</v>
      </c>
      <c r="O307" s="15" t="n">
        <v>0.7180555555555556</v>
      </c>
      <c r="P307" s="15" t="n">
        <v>0.7173611111111111</v>
      </c>
      <c r="Q307" s="15" t="n">
        <v>0.7180555555555556</v>
      </c>
      <c r="R307" s="15" t="n">
        <v>0.7180555555555556</v>
      </c>
      <c r="S307" s="15" t="n">
        <v>0.7243055555555555</v>
      </c>
      <c r="T307" s="15" t="n">
        <v>0.7256944444444444</v>
      </c>
      <c r="U307" s="15" t="n">
        <v>0.7270833333333333</v>
      </c>
      <c r="V307" s="15" t="n">
        <v>0.7208333333333333</v>
      </c>
      <c r="W307" s="15" t="n">
        <v>0.7215277777777778</v>
      </c>
      <c r="X307" s="15" t="n">
        <v>0.7263888888888889</v>
      </c>
      <c r="Y307" s="15" t="n">
        <v>0.7222222222222222</v>
      </c>
      <c r="Z307" s="15" t="n">
        <v>0.7256944444444444</v>
      </c>
      <c r="AA307" s="15" t="n">
        <v>0.7277777777777777</v>
      </c>
      <c r="AB307" s="15" t="n">
        <v>0.7291666666666666</v>
      </c>
      <c r="AC307" s="15" t="n">
        <v>0.7291666666666666</v>
      </c>
      <c r="AD307" s="15" t="n">
        <v>0.7305555555555555</v>
      </c>
      <c r="AE307" s="15" t="n">
        <v>0.73125</v>
      </c>
      <c r="AF307" s="15" t="n">
        <v>0.7291666666666666</v>
      </c>
      <c r="AG307" s="15" t="n">
        <v>0.7319444444444444</v>
      </c>
      <c r="AH307" s="15" t="n">
        <v>0.7333333333333333</v>
      </c>
      <c r="AI307" s="15" t="n">
        <v>0.7368055555555556</v>
      </c>
      <c r="AJ307" s="15" t="n">
        <v>0.7347222222222223</v>
      </c>
      <c r="AK307" s="15" t="n">
        <v>0.7388888888888889</v>
      </c>
      <c r="AL307" s="15" t="n">
        <v>0.7416666666666667</v>
      </c>
      <c r="AM307" s="15" t="n">
        <v>0.7333333333333333</v>
      </c>
      <c r="AN307" s="15" t="n">
        <v>0.7347222222222223</v>
      </c>
      <c r="AO307" s="15" t="n">
        <v>0.7388888888888889</v>
      </c>
      <c r="AP307" s="15" t="n">
        <v>0.7368055555555556</v>
      </c>
      <c r="AQ307" s="15" t="n">
        <v>0.7451388888888889</v>
      </c>
      <c r="AR307" s="15" t="n">
        <v>0.7458333333333333</v>
      </c>
      <c r="AS307" s="15" t="n">
        <v>0.7472222222222222</v>
      </c>
      <c r="AT307" s="15" t="n">
        <v>0.7451388888888889</v>
      </c>
      <c r="AU307" s="15" t="n">
        <v>0.7423611111111111</v>
      </c>
      <c r="AV307" s="15" t="n">
        <v>0.74375</v>
      </c>
      <c r="AW307" s="15" t="n">
        <v>0.7465277777777778</v>
      </c>
      <c r="AX307" s="15" t="n">
        <v>0.7583333333333333</v>
      </c>
    </row>
    <row r="308">
      <c r="A308" s="14" t="n">
        <v>46327</v>
      </c>
      <c r="B308" s="15" t="n">
        <v>0.70625</v>
      </c>
      <c r="C308" s="15" t="n">
        <v>0.69375</v>
      </c>
      <c r="D308" s="15" t="n">
        <v>0.7097222222222223</v>
      </c>
      <c r="E308" s="15" t="n">
        <v>0.7097222222222223</v>
      </c>
      <c r="F308" s="15" t="n">
        <v>0.7118055555555556</v>
      </c>
      <c r="G308" s="15" t="n">
        <v>0.7125</v>
      </c>
      <c r="H308" s="15" t="n">
        <v>0.7131944444444445</v>
      </c>
      <c r="I308" s="15" t="n">
        <v>0.7131944444444445</v>
      </c>
      <c r="J308" s="15" t="n">
        <v>0.7145833333333333</v>
      </c>
      <c r="K308" s="15" t="n">
        <v>0.7159722222222222</v>
      </c>
      <c r="L308" s="15" t="n">
        <v>0.7180555555555556</v>
      </c>
      <c r="M308" s="15" t="n">
        <v>0.7173611111111111</v>
      </c>
      <c r="N308" s="15" t="n">
        <v>0.7159722222222222</v>
      </c>
      <c r="O308" s="15" t="n">
        <v>0.7173611111111111</v>
      </c>
      <c r="P308" s="15" t="n">
        <v>0.7166666666666667</v>
      </c>
      <c r="Q308" s="15" t="n">
        <v>0.7173611111111111</v>
      </c>
      <c r="R308" s="15" t="n">
        <v>0.7173611111111111</v>
      </c>
      <c r="S308" s="15" t="n">
        <v>0.7229166666666667</v>
      </c>
      <c r="T308" s="15" t="n">
        <v>0.725</v>
      </c>
      <c r="U308" s="15" t="n">
        <v>0.7263888888888889</v>
      </c>
      <c r="V308" s="15" t="n">
        <v>0.7201388888888889</v>
      </c>
      <c r="W308" s="15" t="n">
        <v>0.7208333333333333</v>
      </c>
      <c r="X308" s="15" t="n">
        <v>0.7256944444444444</v>
      </c>
      <c r="Y308" s="15" t="n">
        <v>0.7215277777777778</v>
      </c>
      <c r="Z308" s="15" t="n">
        <v>0.725</v>
      </c>
      <c r="AA308" s="15" t="n">
        <v>0.7270833333333333</v>
      </c>
      <c r="AB308" s="15" t="n">
        <v>0.7284722222222222</v>
      </c>
      <c r="AC308" s="15" t="n">
        <v>0.7284722222222222</v>
      </c>
      <c r="AD308" s="15" t="n">
        <v>0.7298611111111111</v>
      </c>
      <c r="AE308" s="15" t="n">
        <v>0.7305555555555555</v>
      </c>
      <c r="AF308" s="15" t="n">
        <v>0.7284722222222222</v>
      </c>
      <c r="AG308" s="15" t="n">
        <v>0.73125</v>
      </c>
      <c r="AH308" s="15" t="n">
        <v>0.7326388888888888</v>
      </c>
      <c r="AI308" s="15" t="n">
        <v>0.7361111111111112</v>
      </c>
      <c r="AJ308" s="15" t="n">
        <v>0.7340277777777777</v>
      </c>
      <c r="AK308" s="15" t="n">
        <v>0.7381944444444445</v>
      </c>
      <c r="AL308" s="15" t="n">
        <v>0.7409722222222223</v>
      </c>
      <c r="AM308" s="15" t="n">
        <v>0.7326388888888888</v>
      </c>
      <c r="AN308" s="15" t="n">
        <v>0.7340277777777777</v>
      </c>
      <c r="AO308" s="15" t="n">
        <v>0.7381944444444445</v>
      </c>
      <c r="AP308" s="15" t="n">
        <v>0.7361111111111112</v>
      </c>
      <c r="AQ308" s="15" t="n">
        <v>0.7444444444444445</v>
      </c>
      <c r="AR308" s="15" t="n">
        <v>0.7451388888888889</v>
      </c>
      <c r="AS308" s="15" t="n">
        <v>0.7465277777777778</v>
      </c>
      <c r="AT308" s="15" t="n">
        <v>0.7444444444444445</v>
      </c>
      <c r="AU308" s="15" t="n">
        <v>0.7416666666666667</v>
      </c>
      <c r="AV308" s="15" t="n">
        <v>0.7430555555555556</v>
      </c>
      <c r="AW308" s="15" t="n">
        <v>0.7458333333333333</v>
      </c>
      <c r="AX308" s="15" t="n">
        <v>0.7576388888888889</v>
      </c>
    </row>
    <row r="309">
      <c r="A309" s="14" t="n">
        <v>46328</v>
      </c>
      <c r="B309" s="15" t="n">
        <v>0.7055555555555556</v>
      </c>
      <c r="C309" s="15" t="n">
        <v>0.6930555555555555</v>
      </c>
      <c r="D309" s="15" t="n">
        <v>0.7090277777777778</v>
      </c>
      <c r="E309" s="15" t="n">
        <v>0.7090277777777778</v>
      </c>
      <c r="F309" s="15" t="n">
        <v>0.7111111111111111</v>
      </c>
      <c r="G309" s="15" t="n">
        <v>0.7118055555555556</v>
      </c>
      <c r="H309" s="15" t="n">
        <v>0.7125</v>
      </c>
      <c r="I309" s="15" t="n">
        <v>0.7125</v>
      </c>
      <c r="J309" s="15" t="n">
        <v>0.7138888888888889</v>
      </c>
      <c r="K309" s="15" t="n">
        <v>0.7152777777777778</v>
      </c>
      <c r="L309" s="15" t="n">
        <v>0.7173611111111111</v>
      </c>
      <c r="M309" s="15" t="n">
        <v>0.7166666666666667</v>
      </c>
      <c r="N309" s="15" t="n">
        <v>0.7152777777777778</v>
      </c>
      <c r="O309" s="15" t="n">
        <v>0.7166666666666667</v>
      </c>
      <c r="P309" s="15" t="n">
        <v>0.7166666666666667</v>
      </c>
      <c r="Q309" s="15" t="n">
        <v>0.7166666666666667</v>
      </c>
      <c r="R309" s="15" t="n">
        <v>0.7166666666666667</v>
      </c>
      <c r="S309" s="15" t="n">
        <v>0.7229166666666667</v>
      </c>
      <c r="T309" s="15" t="n">
        <v>0.7243055555555555</v>
      </c>
      <c r="U309" s="15" t="n">
        <v>0.7256944444444444</v>
      </c>
      <c r="V309" s="15" t="n">
        <v>0.7194444444444444</v>
      </c>
      <c r="W309" s="15" t="n">
        <v>0.7201388888888889</v>
      </c>
      <c r="X309" s="15" t="n">
        <v>0.725</v>
      </c>
      <c r="Y309" s="15" t="n">
        <v>0.7208333333333333</v>
      </c>
      <c r="Z309" s="15" t="n">
        <v>0.725</v>
      </c>
      <c r="AA309" s="15" t="n">
        <v>0.7263888888888889</v>
      </c>
      <c r="AB309" s="15" t="n">
        <v>0.7277777777777777</v>
      </c>
      <c r="AC309" s="15" t="n">
        <v>0.7277777777777777</v>
      </c>
      <c r="AD309" s="15" t="n">
        <v>0.7291666666666666</v>
      </c>
      <c r="AE309" s="15" t="n">
        <v>0.7298611111111111</v>
      </c>
      <c r="AF309" s="15" t="n">
        <v>0.7277777777777777</v>
      </c>
      <c r="AG309" s="15" t="n">
        <v>0.7305555555555555</v>
      </c>
      <c r="AH309" s="15" t="n">
        <v>0.7319444444444444</v>
      </c>
      <c r="AI309" s="15" t="n">
        <v>0.7354166666666667</v>
      </c>
      <c r="AJ309" s="15" t="n">
        <v>0.7333333333333333</v>
      </c>
      <c r="AK309" s="15" t="n">
        <v>0.7375</v>
      </c>
      <c r="AL309" s="15" t="n">
        <v>0.7409722222222223</v>
      </c>
      <c r="AM309" s="15" t="n">
        <v>0.7319444444444444</v>
      </c>
      <c r="AN309" s="15" t="n">
        <v>0.7333333333333333</v>
      </c>
      <c r="AO309" s="15" t="n">
        <v>0.7375</v>
      </c>
      <c r="AP309" s="15" t="n">
        <v>0.7354166666666667</v>
      </c>
      <c r="AQ309" s="15" t="n">
        <v>0.7444444444444445</v>
      </c>
      <c r="AR309" s="15" t="n">
        <v>0.7444444444444445</v>
      </c>
      <c r="AS309" s="15" t="n">
        <v>0.7465277777777778</v>
      </c>
      <c r="AT309" s="15" t="n">
        <v>0.74375</v>
      </c>
      <c r="AU309" s="15" t="n">
        <v>0.7409722222222223</v>
      </c>
      <c r="AV309" s="15" t="n">
        <v>0.7423611111111111</v>
      </c>
      <c r="AW309" s="15" t="n">
        <v>0.7451388888888889</v>
      </c>
      <c r="AX309" s="15" t="n">
        <v>0.7576388888888889</v>
      </c>
    </row>
    <row r="310">
      <c r="A310" s="14" t="n">
        <v>46329</v>
      </c>
      <c r="B310" s="15" t="n">
        <v>0.7041666666666667</v>
      </c>
      <c r="C310" s="15" t="n">
        <v>0.6923611111111111</v>
      </c>
      <c r="D310" s="15" t="n">
        <v>0.7083333333333334</v>
      </c>
      <c r="E310" s="15" t="n">
        <v>0.7083333333333334</v>
      </c>
      <c r="F310" s="15" t="n">
        <v>0.7104166666666667</v>
      </c>
      <c r="G310" s="15" t="n">
        <v>0.7111111111111111</v>
      </c>
      <c r="H310" s="15" t="n">
        <v>0.7118055555555556</v>
      </c>
      <c r="I310" s="15" t="n">
        <v>0.7118055555555556</v>
      </c>
      <c r="J310" s="15" t="n">
        <v>0.7131944444444445</v>
      </c>
      <c r="K310" s="15" t="n">
        <v>0.7145833333333333</v>
      </c>
      <c r="L310" s="15" t="n">
        <v>0.7173611111111111</v>
      </c>
      <c r="M310" s="15" t="n">
        <v>0.7159722222222222</v>
      </c>
      <c r="N310" s="15" t="n">
        <v>0.7145833333333333</v>
      </c>
      <c r="O310" s="15" t="n">
        <v>0.7159722222222222</v>
      </c>
      <c r="P310" s="15" t="n">
        <v>0.7159722222222222</v>
      </c>
      <c r="Q310" s="15" t="n">
        <v>0.7159722222222222</v>
      </c>
      <c r="R310" s="15" t="n">
        <v>0.7159722222222222</v>
      </c>
      <c r="S310" s="15" t="n">
        <v>0.7222222222222222</v>
      </c>
      <c r="T310" s="15" t="n">
        <v>0.7236111111111111</v>
      </c>
      <c r="U310" s="15" t="n">
        <v>0.725</v>
      </c>
      <c r="V310" s="15" t="n">
        <v>0.71875</v>
      </c>
      <c r="W310" s="15" t="n">
        <v>0.7194444444444444</v>
      </c>
      <c r="X310" s="15" t="n">
        <v>0.7243055555555555</v>
      </c>
      <c r="Y310" s="15" t="n">
        <v>0.7201388888888889</v>
      </c>
      <c r="Z310" s="15" t="n">
        <v>0.7243055555555555</v>
      </c>
      <c r="AA310" s="15" t="n">
        <v>0.7256944444444444</v>
      </c>
      <c r="AB310" s="15" t="n">
        <v>0.7270833333333333</v>
      </c>
      <c r="AC310" s="15" t="n">
        <v>0.7277777777777777</v>
      </c>
      <c r="AD310" s="15" t="n">
        <v>0.7284722222222222</v>
      </c>
      <c r="AE310" s="15" t="n">
        <v>0.7291666666666666</v>
      </c>
      <c r="AF310" s="15" t="n">
        <v>0.7277777777777777</v>
      </c>
      <c r="AG310" s="15" t="n">
        <v>0.7298611111111111</v>
      </c>
      <c r="AH310" s="15" t="n">
        <v>0.73125</v>
      </c>
      <c r="AI310" s="15" t="n">
        <v>0.7347222222222223</v>
      </c>
      <c r="AJ310" s="15" t="n">
        <v>0.7326388888888888</v>
      </c>
      <c r="AK310" s="15" t="n">
        <v>0.7368055555555556</v>
      </c>
      <c r="AL310" s="15" t="n">
        <v>0.7402777777777778</v>
      </c>
      <c r="AM310" s="15" t="n">
        <v>0.73125</v>
      </c>
      <c r="AN310" s="15" t="n">
        <v>0.7326388888888888</v>
      </c>
      <c r="AO310" s="15" t="n">
        <v>0.7368055555555556</v>
      </c>
      <c r="AP310" s="15" t="n">
        <v>0.7347222222222223</v>
      </c>
      <c r="AQ310" s="15" t="n">
        <v>0.74375</v>
      </c>
      <c r="AR310" s="15" t="n">
        <v>0.74375</v>
      </c>
      <c r="AS310" s="15" t="n">
        <v>0.7458333333333333</v>
      </c>
      <c r="AT310" s="15" t="n">
        <v>0.7430555555555556</v>
      </c>
      <c r="AU310" s="15" t="n">
        <v>0.7402777777777778</v>
      </c>
      <c r="AV310" s="15" t="n">
        <v>0.7423611111111111</v>
      </c>
      <c r="AW310" s="15" t="n">
        <v>0.7444444444444445</v>
      </c>
      <c r="AX310" s="15" t="n">
        <v>0.7569444444444444</v>
      </c>
    </row>
    <row r="311">
      <c r="A311" s="14" t="n">
        <v>46330</v>
      </c>
      <c r="B311" s="15" t="n">
        <v>0.7034722222222223</v>
      </c>
      <c r="C311" s="15" t="n">
        <v>0.6916666666666667</v>
      </c>
      <c r="D311" s="15" t="n">
        <v>0.7076388888888889</v>
      </c>
      <c r="E311" s="15" t="n">
        <v>0.7076388888888889</v>
      </c>
      <c r="F311" s="15" t="n">
        <v>0.7097222222222223</v>
      </c>
      <c r="G311" s="15" t="n">
        <v>0.7104166666666667</v>
      </c>
      <c r="H311" s="15" t="n">
        <v>0.7111111111111111</v>
      </c>
      <c r="I311" s="15" t="n">
        <v>0.7111111111111111</v>
      </c>
      <c r="J311" s="15" t="n">
        <v>0.7125</v>
      </c>
      <c r="K311" s="15" t="n">
        <v>0.7138888888888889</v>
      </c>
      <c r="L311" s="15" t="n">
        <v>0.7166666666666667</v>
      </c>
      <c r="M311" s="15" t="n">
        <v>0.7152777777777778</v>
      </c>
      <c r="N311" s="15" t="n">
        <v>0.7138888888888889</v>
      </c>
      <c r="O311" s="15" t="n">
        <v>0.7152777777777778</v>
      </c>
      <c r="P311" s="15" t="n">
        <v>0.7152777777777778</v>
      </c>
      <c r="Q311" s="15" t="n">
        <v>0.7152777777777778</v>
      </c>
      <c r="R311" s="15" t="n">
        <v>0.7152777777777778</v>
      </c>
      <c r="S311" s="15" t="n">
        <v>0.7215277777777778</v>
      </c>
      <c r="T311" s="15" t="n">
        <v>0.7229166666666667</v>
      </c>
      <c r="U311" s="15" t="n">
        <v>0.7243055555555555</v>
      </c>
      <c r="V311" s="15" t="n">
        <v>0.71875</v>
      </c>
      <c r="W311" s="15" t="n">
        <v>0.71875</v>
      </c>
      <c r="X311" s="15" t="n">
        <v>0.7236111111111111</v>
      </c>
      <c r="Y311" s="15" t="n">
        <v>0.7194444444444444</v>
      </c>
      <c r="Z311" s="15" t="n">
        <v>0.7236111111111111</v>
      </c>
      <c r="AA311" s="15" t="n">
        <v>0.725</v>
      </c>
      <c r="AB311" s="15" t="n">
        <v>0.7263888888888889</v>
      </c>
      <c r="AC311" s="15" t="n">
        <v>0.7270833333333333</v>
      </c>
      <c r="AD311" s="15" t="n">
        <v>0.7277777777777777</v>
      </c>
      <c r="AE311" s="15" t="n">
        <v>0.7284722222222222</v>
      </c>
      <c r="AF311" s="15" t="n">
        <v>0.7270833333333333</v>
      </c>
      <c r="AG311" s="15" t="n">
        <v>0.7291666666666666</v>
      </c>
      <c r="AH311" s="15" t="n">
        <v>0.7305555555555555</v>
      </c>
      <c r="AI311" s="15" t="n">
        <v>0.7340277777777777</v>
      </c>
      <c r="AJ311" s="15" t="n">
        <v>0.7319444444444444</v>
      </c>
      <c r="AK311" s="15" t="n">
        <v>0.7368055555555556</v>
      </c>
      <c r="AL311" s="15" t="n">
        <v>0.7395833333333334</v>
      </c>
      <c r="AM311" s="15" t="n">
        <v>0.73125</v>
      </c>
      <c r="AN311" s="15" t="n">
        <v>0.7319444444444444</v>
      </c>
      <c r="AO311" s="15" t="n">
        <v>0.7361111111111112</v>
      </c>
      <c r="AP311" s="15" t="n">
        <v>0.7340277777777777</v>
      </c>
      <c r="AQ311" s="15" t="n">
        <v>0.7430555555555556</v>
      </c>
      <c r="AR311" s="15" t="n">
        <v>0.74375</v>
      </c>
      <c r="AS311" s="15" t="n">
        <v>0.7451388888888889</v>
      </c>
      <c r="AT311" s="15" t="n">
        <v>0.7430555555555556</v>
      </c>
      <c r="AU311" s="15" t="n">
        <v>0.7395833333333334</v>
      </c>
      <c r="AV311" s="15" t="n">
        <v>0.7416666666666667</v>
      </c>
      <c r="AW311" s="15" t="n">
        <v>0.7444444444444445</v>
      </c>
      <c r="AX311" s="15" t="n">
        <v>0.75625</v>
      </c>
    </row>
    <row r="312">
      <c r="A312" s="14" t="n">
        <v>46331</v>
      </c>
      <c r="B312" s="15" t="n">
        <v>0.7027777777777777</v>
      </c>
      <c r="C312" s="15" t="n">
        <v>0.6909722222222222</v>
      </c>
      <c r="D312" s="15" t="n">
        <v>0.7069444444444445</v>
      </c>
      <c r="E312" s="15" t="n">
        <v>0.7069444444444445</v>
      </c>
      <c r="F312" s="15" t="n">
        <v>0.7090277777777778</v>
      </c>
      <c r="G312" s="15" t="n">
        <v>0.7097222222222223</v>
      </c>
      <c r="H312" s="15" t="n">
        <v>0.7104166666666667</v>
      </c>
      <c r="I312" s="15" t="n">
        <v>0.7104166666666667</v>
      </c>
      <c r="J312" s="15" t="n">
        <v>0.7118055555555556</v>
      </c>
      <c r="K312" s="15" t="n">
        <v>0.7131944444444445</v>
      </c>
      <c r="L312" s="15" t="n">
        <v>0.7159722222222222</v>
      </c>
      <c r="M312" s="15" t="n">
        <v>0.7145833333333333</v>
      </c>
      <c r="N312" s="15" t="n">
        <v>0.7138888888888889</v>
      </c>
      <c r="O312" s="15" t="n">
        <v>0.7145833333333333</v>
      </c>
      <c r="P312" s="15" t="n">
        <v>0.7152777777777778</v>
      </c>
      <c r="Q312" s="15" t="n">
        <v>0.7152777777777778</v>
      </c>
      <c r="R312" s="15" t="n">
        <v>0.7145833333333333</v>
      </c>
      <c r="S312" s="15" t="n">
        <v>0.7208333333333333</v>
      </c>
      <c r="T312" s="15" t="n">
        <v>0.7222222222222222</v>
      </c>
      <c r="U312" s="15" t="n">
        <v>0.7243055555555555</v>
      </c>
      <c r="V312" s="15" t="n">
        <v>0.7180555555555556</v>
      </c>
      <c r="W312" s="15" t="n">
        <v>0.7180555555555556</v>
      </c>
      <c r="X312" s="15" t="n">
        <v>0.7229166666666667</v>
      </c>
      <c r="Y312" s="15" t="n">
        <v>0.71875</v>
      </c>
      <c r="Z312" s="15" t="n">
        <v>0.7229166666666667</v>
      </c>
      <c r="AA312" s="15" t="n">
        <v>0.7243055555555555</v>
      </c>
      <c r="AB312" s="15" t="n">
        <v>0.7256944444444444</v>
      </c>
      <c r="AC312" s="15" t="n">
        <v>0.7263888888888889</v>
      </c>
      <c r="AD312" s="15" t="n">
        <v>0.7270833333333333</v>
      </c>
      <c r="AE312" s="15" t="n">
        <v>0.7277777777777777</v>
      </c>
      <c r="AF312" s="15" t="n">
        <v>0.7263888888888889</v>
      </c>
      <c r="AG312" s="15" t="n">
        <v>0.7284722222222222</v>
      </c>
      <c r="AH312" s="15" t="n">
        <v>0.7298611111111111</v>
      </c>
      <c r="AI312" s="15" t="n">
        <v>0.7333333333333333</v>
      </c>
      <c r="AJ312" s="15" t="n">
        <v>0.73125</v>
      </c>
      <c r="AK312" s="15" t="n">
        <v>0.7361111111111112</v>
      </c>
      <c r="AL312" s="15" t="n">
        <v>0.7388888888888889</v>
      </c>
      <c r="AM312" s="15" t="n">
        <v>0.7305555555555555</v>
      </c>
      <c r="AN312" s="15" t="n">
        <v>0.73125</v>
      </c>
      <c r="AO312" s="15" t="n">
        <v>0.7354166666666667</v>
      </c>
      <c r="AP312" s="15" t="n">
        <v>0.7340277777777777</v>
      </c>
      <c r="AQ312" s="15" t="n">
        <v>0.7423611111111111</v>
      </c>
      <c r="AR312" s="15" t="n">
        <v>0.7430555555555556</v>
      </c>
      <c r="AS312" s="15" t="n">
        <v>0.7444444444444445</v>
      </c>
      <c r="AT312" s="15" t="n">
        <v>0.7423611111111111</v>
      </c>
      <c r="AU312" s="15" t="n">
        <v>0.7395833333333334</v>
      </c>
      <c r="AV312" s="15" t="n">
        <v>0.7409722222222223</v>
      </c>
      <c r="AW312" s="15" t="n">
        <v>0.74375</v>
      </c>
      <c r="AX312" s="15" t="n">
        <v>0.75625</v>
      </c>
    </row>
    <row r="313">
      <c r="A313" s="14" t="n">
        <v>46332</v>
      </c>
      <c r="B313" s="15" t="n">
        <v>0.7020833333333333</v>
      </c>
      <c r="C313" s="15" t="n">
        <v>0.6895833333333333</v>
      </c>
      <c r="D313" s="15" t="n">
        <v>0.70625</v>
      </c>
      <c r="E313" s="15" t="n">
        <v>0.70625</v>
      </c>
      <c r="F313" s="15" t="n">
        <v>0.7083333333333334</v>
      </c>
      <c r="G313" s="15" t="n">
        <v>0.7090277777777778</v>
      </c>
      <c r="H313" s="15" t="n">
        <v>0.7097222222222223</v>
      </c>
      <c r="I313" s="15" t="n">
        <v>0.7097222222222223</v>
      </c>
      <c r="J313" s="15" t="n">
        <v>0.7111111111111111</v>
      </c>
      <c r="K313" s="15" t="n">
        <v>0.7125</v>
      </c>
      <c r="L313" s="15" t="n">
        <v>0.7152777777777778</v>
      </c>
      <c r="M313" s="15" t="n">
        <v>0.7138888888888889</v>
      </c>
      <c r="N313" s="15" t="n">
        <v>0.7131944444444445</v>
      </c>
      <c r="O313" s="15" t="n">
        <v>0.7138888888888889</v>
      </c>
      <c r="P313" s="15" t="n">
        <v>0.7145833333333333</v>
      </c>
      <c r="Q313" s="15" t="n">
        <v>0.7145833333333333</v>
      </c>
      <c r="R313" s="15" t="n">
        <v>0.7138888888888889</v>
      </c>
      <c r="S313" s="15" t="n">
        <v>0.7201388888888889</v>
      </c>
      <c r="T313" s="15" t="n">
        <v>0.7215277777777778</v>
      </c>
      <c r="U313" s="15" t="n">
        <v>0.7236111111111111</v>
      </c>
      <c r="V313" s="15" t="n">
        <v>0.7173611111111111</v>
      </c>
      <c r="W313" s="15" t="n">
        <v>0.7173611111111111</v>
      </c>
      <c r="X313" s="15" t="n">
        <v>0.7222222222222222</v>
      </c>
      <c r="Y313" s="15" t="n">
        <v>0.7180555555555556</v>
      </c>
      <c r="Z313" s="15" t="n">
        <v>0.7222222222222222</v>
      </c>
      <c r="AA313" s="15" t="n">
        <v>0.7236111111111111</v>
      </c>
      <c r="AB313" s="15" t="n">
        <v>0.725</v>
      </c>
      <c r="AC313" s="15" t="n">
        <v>0.7256944444444444</v>
      </c>
      <c r="AD313" s="15" t="n">
        <v>0.7263888888888889</v>
      </c>
      <c r="AE313" s="15" t="n">
        <v>0.7277777777777777</v>
      </c>
      <c r="AF313" s="15" t="n">
        <v>0.7256944444444444</v>
      </c>
      <c r="AG313" s="15" t="n">
        <v>0.7277777777777777</v>
      </c>
      <c r="AH313" s="15" t="n">
        <v>0.7291666666666666</v>
      </c>
      <c r="AI313" s="15" t="n">
        <v>0.7326388888888888</v>
      </c>
      <c r="AJ313" s="15" t="n">
        <v>0.73125</v>
      </c>
      <c r="AK313" s="15" t="n">
        <v>0.7354166666666667</v>
      </c>
      <c r="AL313" s="15" t="n">
        <v>0.7381944444444445</v>
      </c>
      <c r="AM313" s="15" t="n">
        <v>0.7298611111111111</v>
      </c>
      <c r="AN313" s="15" t="n">
        <v>0.73125</v>
      </c>
      <c r="AO313" s="15" t="n">
        <v>0.7347222222222223</v>
      </c>
      <c r="AP313" s="15" t="n">
        <v>0.7333333333333333</v>
      </c>
      <c r="AQ313" s="15" t="n">
        <v>0.7416666666666667</v>
      </c>
      <c r="AR313" s="15" t="n">
        <v>0.7423611111111111</v>
      </c>
      <c r="AS313" s="15" t="n">
        <v>0.74375</v>
      </c>
      <c r="AT313" s="15" t="n">
        <v>0.7416666666666667</v>
      </c>
      <c r="AU313" s="15" t="n">
        <v>0.7388888888888889</v>
      </c>
      <c r="AV313" s="15" t="n">
        <v>0.7402777777777778</v>
      </c>
      <c r="AW313" s="15" t="n">
        <v>0.7430555555555556</v>
      </c>
      <c r="AX313" s="15" t="n">
        <v>0.7555555555555555</v>
      </c>
    </row>
    <row r="314">
      <c r="A314" s="14" t="n">
        <v>46333</v>
      </c>
      <c r="B314" s="15" t="n">
        <v>0.7013888888888888</v>
      </c>
      <c r="C314" s="15" t="n">
        <v>0.6888888888888889</v>
      </c>
      <c r="D314" s="15" t="n">
        <v>0.7055555555555556</v>
      </c>
      <c r="E314" s="15" t="n">
        <v>0.7055555555555556</v>
      </c>
      <c r="F314" s="15" t="n">
        <v>0.7076388888888889</v>
      </c>
      <c r="G314" s="15" t="n">
        <v>0.7083333333333334</v>
      </c>
      <c r="H314" s="15" t="n">
        <v>0.7090277777777778</v>
      </c>
      <c r="I314" s="15" t="n">
        <v>0.7090277777777778</v>
      </c>
      <c r="J314" s="15" t="n">
        <v>0.7104166666666667</v>
      </c>
      <c r="K314" s="15" t="n">
        <v>0.7118055555555556</v>
      </c>
      <c r="L314" s="15" t="n">
        <v>0.7145833333333333</v>
      </c>
      <c r="M314" s="15" t="n">
        <v>0.7131944444444445</v>
      </c>
      <c r="N314" s="15" t="n">
        <v>0.7125</v>
      </c>
      <c r="O314" s="15" t="n">
        <v>0.7131944444444445</v>
      </c>
      <c r="P314" s="15" t="n">
        <v>0.7145833333333333</v>
      </c>
      <c r="Q314" s="15" t="n">
        <v>0.7138888888888889</v>
      </c>
      <c r="R314" s="15" t="n">
        <v>0.7131944444444445</v>
      </c>
      <c r="S314" s="15" t="n">
        <v>0.7194444444444444</v>
      </c>
      <c r="T314" s="15" t="n">
        <v>0.7208333333333333</v>
      </c>
      <c r="U314" s="15" t="n">
        <v>0.7229166666666667</v>
      </c>
      <c r="V314" s="15" t="n">
        <v>0.7166666666666667</v>
      </c>
      <c r="W314" s="15" t="n">
        <v>0.7166666666666667</v>
      </c>
      <c r="X314" s="15" t="n">
        <v>0.7222222222222222</v>
      </c>
      <c r="Y314" s="15" t="n">
        <v>0.7180555555555556</v>
      </c>
      <c r="Z314" s="15" t="n">
        <v>0.7215277777777778</v>
      </c>
      <c r="AA314" s="15" t="n">
        <v>0.7229166666666667</v>
      </c>
      <c r="AB314" s="15" t="n">
        <v>0.725</v>
      </c>
      <c r="AC314" s="15" t="n">
        <v>0.725</v>
      </c>
      <c r="AD314" s="15" t="n">
        <v>0.7263888888888889</v>
      </c>
      <c r="AE314" s="15" t="n">
        <v>0.7270833333333333</v>
      </c>
      <c r="AF314" s="15" t="n">
        <v>0.725</v>
      </c>
      <c r="AG314" s="15" t="n">
        <v>0.7277777777777777</v>
      </c>
      <c r="AH314" s="15" t="n">
        <v>0.7291666666666666</v>
      </c>
      <c r="AI314" s="15" t="n">
        <v>0.7319444444444444</v>
      </c>
      <c r="AJ314" s="15" t="n">
        <v>0.7305555555555555</v>
      </c>
      <c r="AK314" s="15" t="n">
        <v>0.7347222222222223</v>
      </c>
      <c r="AL314" s="15" t="n">
        <v>0.7375</v>
      </c>
      <c r="AM314" s="15" t="n">
        <v>0.7291666666666666</v>
      </c>
      <c r="AN314" s="15" t="n">
        <v>0.7305555555555555</v>
      </c>
      <c r="AO314" s="15" t="n">
        <v>0.7347222222222223</v>
      </c>
      <c r="AP314" s="15" t="n">
        <v>0.7326388888888888</v>
      </c>
      <c r="AQ314" s="15" t="n">
        <v>0.7409722222222223</v>
      </c>
      <c r="AR314" s="15" t="n">
        <v>0.7416666666666667</v>
      </c>
      <c r="AS314" s="15" t="n">
        <v>0.74375</v>
      </c>
      <c r="AT314" s="15" t="n">
        <v>0.7409722222222223</v>
      </c>
      <c r="AU314" s="15" t="n">
        <v>0.7381944444444445</v>
      </c>
      <c r="AV314" s="15" t="n">
        <v>0.7402777777777778</v>
      </c>
      <c r="AW314" s="15" t="n">
        <v>0.7423611111111111</v>
      </c>
      <c r="AX314" s="15" t="n">
        <v>0.7555555555555555</v>
      </c>
    </row>
    <row r="315">
      <c r="A315" s="14" t="n">
        <v>46334</v>
      </c>
      <c r="B315" s="15" t="n">
        <v>0.7006944444444444</v>
      </c>
      <c r="C315" s="15" t="n">
        <v>0.6881944444444444</v>
      </c>
      <c r="D315" s="15" t="n">
        <v>0.7048611111111112</v>
      </c>
      <c r="E315" s="15" t="n">
        <v>0.7048611111111112</v>
      </c>
      <c r="F315" s="15" t="n">
        <v>0.7069444444444445</v>
      </c>
      <c r="G315" s="15" t="n">
        <v>0.7076388888888889</v>
      </c>
      <c r="H315" s="15" t="n">
        <v>0.7083333333333334</v>
      </c>
      <c r="I315" s="15" t="n">
        <v>0.7090277777777778</v>
      </c>
      <c r="J315" s="15" t="n">
        <v>0.7097222222222223</v>
      </c>
      <c r="K315" s="15" t="n">
        <v>0.7118055555555556</v>
      </c>
      <c r="L315" s="15" t="n">
        <v>0.7138888888888889</v>
      </c>
      <c r="M315" s="15" t="n">
        <v>0.7131944444444445</v>
      </c>
      <c r="N315" s="15" t="n">
        <v>0.7118055555555556</v>
      </c>
      <c r="O315" s="15" t="n">
        <v>0.7125</v>
      </c>
      <c r="P315" s="15" t="n">
        <v>0.7138888888888889</v>
      </c>
      <c r="Q315" s="15" t="n">
        <v>0.7131944444444445</v>
      </c>
      <c r="R315" s="15" t="n">
        <v>0.7125</v>
      </c>
      <c r="S315" s="15" t="n">
        <v>0.71875</v>
      </c>
      <c r="T315" s="15" t="n">
        <v>0.7208333333333333</v>
      </c>
      <c r="U315" s="15" t="n">
        <v>0.7222222222222222</v>
      </c>
      <c r="V315" s="15" t="n">
        <v>0.7159722222222222</v>
      </c>
      <c r="W315" s="15" t="n">
        <v>0.7159722222222222</v>
      </c>
      <c r="X315" s="15" t="n">
        <v>0.7215277777777778</v>
      </c>
      <c r="Y315" s="15" t="n">
        <v>0.7173611111111111</v>
      </c>
      <c r="Z315" s="15" t="n">
        <v>0.7208333333333333</v>
      </c>
      <c r="AA315" s="15" t="n">
        <v>0.7229166666666667</v>
      </c>
      <c r="AB315" s="15" t="n">
        <v>0.7243055555555555</v>
      </c>
      <c r="AC315" s="15" t="n">
        <v>0.7243055555555555</v>
      </c>
      <c r="AD315" s="15" t="n">
        <v>0.7256944444444444</v>
      </c>
      <c r="AE315" s="15" t="n">
        <v>0.7263888888888889</v>
      </c>
      <c r="AF315" s="15" t="n">
        <v>0.7243055555555555</v>
      </c>
      <c r="AG315" s="15" t="n">
        <v>0.7270833333333333</v>
      </c>
      <c r="AH315" s="15" t="n">
        <v>0.7284722222222222</v>
      </c>
      <c r="AI315" s="15" t="n">
        <v>0.73125</v>
      </c>
      <c r="AJ315" s="15" t="n">
        <v>0.7298611111111111</v>
      </c>
      <c r="AK315" s="15" t="n">
        <v>0.7340277777777777</v>
      </c>
      <c r="AL315" s="15" t="n">
        <v>0.7375</v>
      </c>
      <c r="AM315" s="15" t="n">
        <v>0.7284722222222222</v>
      </c>
      <c r="AN315" s="15" t="n">
        <v>0.7298611111111111</v>
      </c>
      <c r="AO315" s="15" t="n">
        <v>0.7340277777777777</v>
      </c>
      <c r="AP315" s="15" t="n">
        <v>0.7319444444444444</v>
      </c>
      <c r="AQ315" s="15" t="n">
        <v>0.7409722222222223</v>
      </c>
      <c r="AR315" s="15" t="n">
        <v>0.7416666666666667</v>
      </c>
      <c r="AS315" s="15" t="n">
        <v>0.7430555555555556</v>
      </c>
      <c r="AT315" s="15" t="n">
        <v>0.7409722222222223</v>
      </c>
      <c r="AU315" s="15" t="n">
        <v>0.7375</v>
      </c>
      <c r="AV315" s="15" t="n">
        <v>0.7395833333333334</v>
      </c>
      <c r="AW315" s="15" t="n">
        <v>0.7423611111111111</v>
      </c>
      <c r="AX315" s="15" t="n">
        <v>0.7548611111111111</v>
      </c>
    </row>
    <row r="316">
      <c r="A316" s="14" t="n">
        <v>46335</v>
      </c>
      <c r="B316" s="15" t="n">
        <v>0.7</v>
      </c>
      <c r="C316" s="15" t="n">
        <v>0.6875</v>
      </c>
      <c r="D316" s="15" t="n">
        <v>0.7041666666666667</v>
      </c>
      <c r="E316" s="15" t="n">
        <v>0.7041666666666667</v>
      </c>
      <c r="F316" s="15" t="n">
        <v>0.70625</v>
      </c>
      <c r="G316" s="15" t="n">
        <v>0.7069444444444445</v>
      </c>
      <c r="H316" s="15" t="n">
        <v>0.7076388888888889</v>
      </c>
      <c r="I316" s="15" t="n">
        <v>0.7083333333333334</v>
      </c>
      <c r="J316" s="15" t="n">
        <v>0.7097222222222223</v>
      </c>
      <c r="K316" s="15" t="n">
        <v>0.7111111111111111</v>
      </c>
      <c r="L316" s="15" t="n">
        <v>0.7131944444444445</v>
      </c>
      <c r="M316" s="15" t="n">
        <v>0.7125</v>
      </c>
      <c r="N316" s="15" t="n">
        <v>0.7111111111111111</v>
      </c>
      <c r="O316" s="15" t="n">
        <v>0.7125</v>
      </c>
      <c r="P316" s="15" t="n">
        <v>0.7138888888888889</v>
      </c>
      <c r="Q316" s="15" t="n">
        <v>0.7125</v>
      </c>
      <c r="R316" s="15" t="n">
        <v>0.7118055555555556</v>
      </c>
      <c r="S316" s="15" t="n">
        <v>0.7180555555555556</v>
      </c>
      <c r="T316" s="15" t="n">
        <v>0.7201388888888889</v>
      </c>
      <c r="U316" s="15" t="n">
        <v>0.7215277777777778</v>
      </c>
      <c r="V316" s="15" t="n">
        <v>0.7152777777777778</v>
      </c>
      <c r="W316" s="15" t="n">
        <v>0.7152777777777778</v>
      </c>
      <c r="X316" s="15" t="n">
        <v>0.7208333333333333</v>
      </c>
      <c r="Y316" s="15" t="n">
        <v>0.7166666666666667</v>
      </c>
      <c r="Z316" s="15" t="n">
        <v>0.7208333333333333</v>
      </c>
      <c r="AA316" s="15" t="n">
        <v>0.7222222222222222</v>
      </c>
      <c r="AB316" s="15" t="n">
        <v>0.7236111111111111</v>
      </c>
      <c r="AC316" s="15" t="n">
        <v>0.7243055555555555</v>
      </c>
      <c r="AD316" s="15" t="n">
        <v>0.725</v>
      </c>
      <c r="AE316" s="15" t="n">
        <v>0.7256944444444444</v>
      </c>
      <c r="AF316" s="15" t="n">
        <v>0.7243055555555555</v>
      </c>
      <c r="AG316" s="15" t="n">
        <v>0.7263888888888889</v>
      </c>
      <c r="AH316" s="15" t="n">
        <v>0.7277777777777777</v>
      </c>
      <c r="AI316" s="15" t="n">
        <v>0.73125</v>
      </c>
      <c r="AJ316" s="15" t="n">
        <v>0.7291666666666666</v>
      </c>
      <c r="AK316" s="15" t="n">
        <v>0.7340277777777777</v>
      </c>
      <c r="AL316" s="15" t="n">
        <v>0.7368055555555556</v>
      </c>
      <c r="AM316" s="15" t="n">
        <v>0.7284722222222222</v>
      </c>
      <c r="AN316" s="15" t="n">
        <v>0.7291666666666666</v>
      </c>
      <c r="AO316" s="15" t="n">
        <v>0.7333333333333333</v>
      </c>
      <c r="AP316" s="15" t="n">
        <v>0.7319444444444444</v>
      </c>
      <c r="AQ316" s="15" t="n">
        <v>0.7402777777777778</v>
      </c>
      <c r="AR316" s="15" t="n">
        <v>0.7409722222222223</v>
      </c>
      <c r="AS316" s="15" t="n">
        <v>0.7423611111111111</v>
      </c>
      <c r="AT316" s="15" t="n">
        <v>0.7402777777777778</v>
      </c>
      <c r="AU316" s="15" t="n">
        <v>0.7375</v>
      </c>
      <c r="AV316" s="15" t="n">
        <v>0.7388888888888889</v>
      </c>
      <c r="AW316" s="15" t="n">
        <v>0.7416666666666667</v>
      </c>
      <c r="AX316" s="15" t="n">
        <v>0.7548611111111111</v>
      </c>
    </row>
    <row r="317">
      <c r="A317" s="14" t="n">
        <v>46336</v>
      </c>
      <c r="B317" s="15" t="n">
        <v>0.6993055555555555</v>
      </c>
      <c r="C317" s="15" t="n">
        <v>0.6868055555555556</v>
      </c>
      <c r="D317" s="15" t="n">
        <v>0.7034722222222223</v>
      </c>
      <c r="E317" s="15" t="n">
        <v>0.7034722222222223</v>
      </c>
      <c r="F317" s="15" t="n">
        <v>0.7055555555555556</v>
      </c>
      <c r="G317" s="15" t="n">
        <v>0.70625</v>
      </c>
      <c r="H317" s="15" t="n">
        <v>0.7076388888888889</v>
      </c>
      <c r="I317" s="15" t="n">
        <v>0.7076388888888889</v>
      </c>
      <c r="J317" s="15" t="n">
        <v>0.7090277777777778</v>
      </c>
      <c r="K317" s="15" t="n">
        <v>0.7104166666666667</v>
      </c>
      <c r="L317" s="15" t="n">
        <v>0.7131944444444445</v>
      </c>
      <c r="M317" s="15" t="n">
        <v>0.7118055555555556</v>
      </c>
      <c r="N317" s="15" t="n">
        <v>0.7111111111111111</v>
      </c>
      <c r="O317" s="15" t="n">
        <v>0.7118055555555556</v>
      </c>
      <c r="P317" s="15" t="n">
        <v>0.7131944444444445</v>
      </c>
      <c r="Q317" s="15" t="n">
        <v>0.7125</v>
      </c>
      <c r="R317" s="15" t="n">
        <v>0.7111111111111111</v>
      </c>
      <c r="S317" s="15" t="n">
        <v>0.7173611111111111</v>
      </c>
      <c r="T317" s="15" t="n">
        <v>0.7194444444444444</v>
      </c>
      <c r="U317" s="15" t="n">
        <v>0.7208333333333333</v>
      </c>
      <c r="V317" s="15" t="n">
        <v>0.7152777777777778</v>
      </c>
      <c r="W317" s="15" t="n">
        <v>0.7152777777777778</v>
      </c>
      <c r="X317" s="15" t="n">
        <v>0.7201388888888889</v>
      </c>
      <c r="Y317" s="15" t="n">
        <v>0.7159722222222222</v>
      </c>
      <c r="Z317" s="15" t="n">
        <v>0.7201388888888889</v>
      </c>
      <c r="AA317" s="15" t="n">
        <v>0.7215277777777778</v>
      </c>
      <c r="AB317" s="15" t="n">
        <v>0.7229166666666667</v>
      </c>
      <c r="AC317" s="15" t="n">
        <v>0.7236111111111111</v>
      </c>
      <c r="AD317" s="15" t="n">
        <v>0.7243055555555555</v>
      </c>
      <c r="AE317" s="15" t="n">
        <v>0.7256944444444444</v>
      </c>
      <c r="AF317" s="15" t="n">
        <v>0.7236111111111111</v>
      </c>
      <c r="AG317" s="15" t="n">
        <v>0.7256944444444444</v>
      </c>
      <c r="AH317" s="15" t="n">
        <v>0.7270833333333333</v>
      </c>
      <c r="AI317" s="15" t="n">
        <v>0.7305555555555555</v>
      </c>
      <c r="AJ317" s="15" t="n">
        <v>0.7291666666666666</v>
      </c>
      <c r="AK317" s="15" t="n">
        <v>0.7333333333333333</v>
      </c>
      <c r="AL317" s="15" t="n">
        <v>0.7361111111111112</v>
      </c>
      <c r="AM317" s="15" t="n">
        <v>0.7277777777777777</v>
      </c>
      <c r="AN317" s="15" t="n">
        <v>0.7291666666666666</v>
      </c>
      <c r="AO317" s="15" t="n">
        <v>0.7333333333333333</v>
      </c>
      <c r="AP317" s="15" t="n">
        <v>0.73125</v>
      </c>
      <c r="AQ317" s="15" t="n">
        <v>0.7395833333333334</v>
      </c>
      <c r="AR317" s="15" t="n">
        <v>0.7402777777777778</v>
      </c>
      <c r="AS317" s="15" t="n">
        <v>0.7423611111111111</v>
      </c>
      <c r="AT317" s="15" t="n">
        <v>0.7395833333333334</v>
      </c>
      <c r="AU317" s="15" t="n">
        <v>0.7368055555555556</v>
      </c>
      <c r="AV317" s="15" t="n">
        <v>0.7388888888888889</v>
      </c>
      <c r="AW317" s="15" t="n">
        <v>0.7416666666666667</v>
      </c>
      <c r="AX317" s="15" t="n">
        <v>0.7541666666666667</v>
      </c>
    </row>
    <row r="318">
      <c r="A318" s="14" t="n">
        <v>46337</v>
      </c>
      <c r="B318" s="15" t="n">
        <v>0.6986111111111111</v>
      </c>
      <c r="C318" s="15" t="n">
        <v>0.6861111111111111</v>
      </c>
      <c r="D318" s="15" t="n">
        <v>0.7027777777777777</v>
      </c>
      <c r="E318" s="15" t="n">
        <v>0.7027777777777777</v>
      </c>
      <c r="F318" s="15" t="n">
        <v>0.7055555555555556</v>
      </c>
      <c r="G318" s="15" t="n">
        <v>0.7055555555555556</v>
      </c>
      <c r="H318" s="15" t="n">
        <v>0.7069444444444445</v>
      </c>
      <c r="I318" s="15" t="n">
        <v>0.7069444444444445</v>
      </c>
      <c r="J318" s="15" t="n">
        <v>0.7083333333333334</v>
      </c>
      <c r="K318" s="15" t="n">
        <v>0.7097222222222223</v>
      </c>
      <c r="L318" s="15" t="n">
        <v>0.7125</v>
      </c>
      <c r="M318" s="15" t="n">
        <v>0.7111111111111111</v>
      </c>
      <c r="N318" s="15" t="n">
        <v>0.7104166666666667</v>
      </c>
      <c r="O318" s="15" t="n">
        <v>0.7111111111111111</v>
      </c>
      <c r="P318" s="15" t="n">
        <v>0.7131944444444445</v>
      </c>
      <c r="Q318" s="15" t="n">
        <v>0.7118055555555556</v>
      </c>
      <c r="R318" s="15" t="n">
        <v>0.7111111111111111</v>
      </c>
      <c r="S318" s="15" t="n">
        <v>0.7173611111111111</v>
      </c>
      <c r="T318" s="15" t="n">
        <v>0.71875</v>
      </c>
      <c r="U318" s="15" t="n">
        <v>0.7208333333333333</v>
      </c>
      <c r="V318" s="15" t="n">
        <v>0.7145833333333333</v>
      </c>
      <c r="W318" s="15" t="n">
        <v>0.7145833333333333</v>
      </c>
      <c r="X318" s="15" t="n">
        <v>0.7194444444444444</v>
      </c>
      <c r="Y318" s="15" t="n">
        <v>0.7159722222222222</v>
      </c>
      <c r="Z318" s="15" t="n">
        <v>0.7194444444444444</v>
      </c>
      <c r="AA318" s="15" t="n">
        <v>0.7215277777777778</v>
      </c>
      <c r="AB318" s="15" t="n">
        <v>0.7229166666666667</v>
      </c>
      <c r="AC318" s="15" t="n">
        <v>0.7229166666666667</v>
      </c>
      <c r="AD318" s="15" t="n">
        <v>0.7243055555555555</v>
      </c>
      <c r="AE318" s="15" t="n">
        <v>0.725</v>
      </c>
      <c r="AF318" s="15" t="n">
        <v>0.7229166666666667</v>
      </c>
      <c r="AG318" s="15" t="n">
        <v>0.7256944444444444</v>
      </c>
      <c r="AH318" s="15" t="n">
        <v>0.7263888888888889</v>
      </c>
      <c r="AI318" s="15" t="n">
        <v>0.7298611111111111</v>
      </c>
      <c r="AJ318" s="15" t="n">
        <v>0.7284722222222222</v>
      </c>
      <c r="AK318" s="15" t="n">
        <v>0.7326388888888888</v>
      </c>
      <c r="AL318" s="15" t="n">
        <v>0.7361111111111112</v>
      </c>
      <c r="AM318" s="15" t="n">
        <v>0.7270833333333333</v>
      </c>
      <c r="AN318" s="15" t="n">
        <v>0.7284722222222222</v>
      </c>
      <c r="AO318" s="15" t="n">
        <v>0.7326388888888888</v>
      </c>
      <c r="AP318" s="15" t="n">
        <v>0.7305555555555555</v>
      </c>
      <c r="AQ318" s="15" t="n">
        <v>0.7395833333333334</v>
      </c>
      <c r="AR318" s="15" t="n">
        <v>0.7402777777777778</v>
      </c>
      <c r="AS318" s="15" t="n">
        <v>0.7416666666666667</v>
      </c>
      <c r="AT318" s="15" t="n">
        <v>0.7395833333333334</v>
      </c>
      <c r="AU318" s="15" t="n">
        <v>0.7361111111111112</v>
      </c>
      <c r="AV318" s="15" t="n">
        <v>0.7381944444444445</v>
      </c>
      <c r="AW318" s="15" t="n">
        <v>0.7409722222222223</v>
      </c>
      <c r="AX318" s="15" t="n">
        <v>0.7541666666666667</v>
      </c>
    </row>
    <row r="319">
      <c r="A319" s="14" t="n">
        <v>46338</v>
      </c>
      <c r="B319" s="15" t="n">
        <v>0.6979166666666666</v>
      </c>
      <c r="C319" s="15" t="n">
        <v>0.6854166666666667</v>
      </c>
      <c r="D319" s="15" t="n">
        <v>0.7020833333333333</v>
      </c>
      <c r="E319" s="15" t="n">
        <v>0.7020833333333333</v>
      </c>
      <c r="F319" s="15" t="n">
        <v>0.7048611111111112</v>
      </c>
      <c r="G319" s="15" t="n">
        <v>0.7048611111111112</v>
      </c>
      <c r="H319" s="15" t="n">
        <v>0.70625</v>
      </c>
      <c r="I319" s="15" t="n">
        <v>0.70625</v>
      </c>
      <c r="J319" s="15" t="n">
        <v>0.7076388888888889</v>
      </c>
      <c r="K319" s="15" t="n">
        <v>0.7097222222222223</v>
      </c>
      <c r="L319" s="15" t="n">
        <v>0.7118055555555556</v>
      </c>
      <c r="M319" s="15" t="n">
        <v>0.7111111111111111</v>
      </c>
      <c r="N319" s="15" t="n">
        <v>0.7097222222222223</v>
      </c>
      <c r="O319" s="15" t="n">
        <v>0.7111111111111111</v>
      </c>
      <c r="P319" s="15" t="n">
        <v>0.7125</v>
      </c>
      <c r="Q319" s="15" t="n">
        <v>0.7111111111111111</v>
      </c>
      <c r="R319" s="15" t="n">
        <v>0.7104166666666667</v>
      </c>
      <c r="S319" s="15" t="n">
        <v>0.7166666666666667</v>
      </c>
      <c r="T319" s="15" t="n">
        <v>0.7180555555555556</v>
      </c>
      <c r="U319" s="15" t="n">
        <v>0.7201388888888889</v>
      </c>
      <c r="V319" s="15" t="n">
        <v>0.7138888888888889</v>
      </c>
      <c r="W319" s="15" t="n">
        <v>0.7138888888888889</v>
      </c>
      <c r="X319" s="15" t="n">
        <v>0.7194444444444444</v>
      </c>
      <c r="Y319" s="15" t="n">
        <v>0.7152777777777778</v>
      </c>
      <c r="Z319" s="15" t="n">
        <v>0.7194444444444444</v>
      </c>
      <c r="AA319" s="15" t="n">
        <v>0.7208333333333333</v>
      </c>
      <c r="AB319" s="15" t="n">
        <v>0.7222222222222222</v>
      </c>
      <c r="AC319" s="15" t="n">
        <v>0.7222222222222222</v>
      </c>
      <c r="AD319" s="15" t="n">
        <v>0.7236111111111111</v>
      </c>
      <c r="AE319" s="15" t="n">
        <v>0.7243055555555555</v>
      </c>
      <c r="AF319" s="15" t="n">
        <v>0.7229166666666667</v>
      </c>
      <c r="AG319" s="15" t="n">
        <v>0.725</v>
      </c>
      <c r="AH319" s="15" t="n">
        <v>0.7263888888888889</v>
      </c>
      <c r="AI319" s="15" t="n">
        <v>0.7298611111111111</v>
      </c>
      <c r="AJ319" s="15" t="n">
        <v>0.7277777777777777</v>
      </c>
      <c r="AK319" s="15" t="n">
        <v>0.7326388888888888</v>
      </c>
      <c r="AL319" s="15" t="n">
        <v>0.7354166666666667</v>
      </c>
      <c r="AM319" s="15" t="n">
        <v>0.7270833333333333</v>
      </c>
      <c r="AN319" s="15" t="n">
        <v>0.7277777777777777</v>
      </c>
      <c r="AO319" s="15" t="n">
        <v>0.7319444444444444</v>
      </c>
      <c r="AP319" s="15" t="n">
        <v>0.7305555555555555</v>
      </c>
      <c r="AQ319" s="15" t="n">
        <v>0.7388888888888889</v>
      </c>
      <c r="AR319" s="15" t="n">
        <v>0.7395833333333334</v>
      </c>
      <c r="AS319" s="15" t="n">
        <v>0.7409722222222223</v>
      </c>
      <c r="AT319" s="15" t="n">
        <v>0.7388888888888889</v>
      </c>
      <c r="AU319" s="15" t="n">
        <v>0.7361111111111112</v>
      </c>
      <c r="AV319" s="15" t="n">
        <v>0.7375</v>
      </c>
      <c r="AW319" s="15" t="n">
        <v>0.7402777777777778</v>
      </c>
      <c r="AX319" s="15" t="n">
        <v>0.7534722222222222</v>
      </c>
    </row>
    <row r="320">
      <c r="A320" s="14" t="n">
        <v>46339</v>
      </c>
      <c r="B320" s="15" t="n">
        <v>0.6972222222222222</v>
      </c>
      <c r="C320" s="15" t="n">
        <v>0.6847222222222222</v>
      </c>
      <c r="D320" s="15" t="n">
        <v>0.7013888888888888</v>
      </c>
      <c r="E320" s="15" t="n">
        <v>0.7020833333333333</v>
      </c>
      <c r="F320" s="15" t="n">
        <v>0.7041666666666667</v>
      </c>
      <c r="G320" s="15" t="n">
        <v>0.7048611111111112</v>
      </c>
      <c r="H320" s="15" t="n">
        <v>0.7055555555555556</v>
      </c>
      <c r="I320" s="15" t="n">
        <v>0.70625</v>
      </c>
      <c r="J320" s="15" t="n">
        <v>0.7076388888888889</v>
      </c>
      <c r="K320" s="15" t="n">
        <v>0.7090277777777778</v>
      </c>
      <c r="L320" s="15" t="n">
        <v>0.7111111111111111</v>
      </c>
      <c r="M320" s="15" t="n">
        <v>0.7104166666666667</v>
      </c>
      <c r="N320" s="15" t="n">
        <v>0.7090277777777778</v>
      </c>
      <c r="O320" s="15" t="n">
        <v>0.7104166666666667</v>
      </c>
      <c r="P320" s="15" t="n">
        <v>0.7125</v>
      </c>
      <c r="Q320" s="15" t="n">
        <v>0.7111111111111111</v>
      </c>
      <c r="R320" s="15" t="n">
        <v>0.7097222222222223</v>
      </c>
      <c r="S320" s="15" t="n">
        <v>0.7159722222222222</v>
      </c>
      <c r="T320" s="15" t="n">
        <v>0.7180555555555556</v>
      </c>
      <c r="U320" s="15" t="n">
        <v>0.7194444444444444</v>
      </c>
      <c r="V320" s="15" t="n">
        <v>0.7138888888888889</v>
      </c>
      <c r="W320" s="15" t="n">
        <v>0.7131944444444445</v>
      </c>
      <c r="X320" s="15" t="n">
        <v>0.71875</v>
      </c>
      <c r="Y320" s="15" t="n">
        <v>0.7145833333333333</v>
      </c>
      <c r="Z320" s="15" t="n">
        <v>0.71875</v>
      </c>
      <c r="AA320" s="15" t="n">
        <v>0.7201388888888889</v>
      </c>
      <c r="AB320" s="15" t="n">
        <v>0.7215277777777778</v>
      </c>
      <c r="AC320" s="15" t="n">
        <v>0.7222222222222222</v>
      </c>
      <c r="AD320" s="15" t="n">
        <v>0.7229166666666667</v>
      </c>
      <c r="AE320" s="15" t="n">
        <v>0.7243055555555555</v>
      </c>
      <c r="AF320" s="15" t="n">
        <v>0.7222222222222222</v>
      </c>
      <c r="AG320" s="15" t="n">
        <v>0.7243055555555555</v>
      </c>
      <c r="AH320" s="15" t="n">
        <v>0.7256944444444444</v>
      </c>
      <c r="AI320" s="15" t="n">
        <v>0.7291666666666666</v>
      </c>
      <c r="AJ320" s="15" t="n">
        <v>0.7277777777777777</v>
      </c>
      <c r="AK320" s="15" t="n">
        <v>0.7319444444444444</v>
      </c>
      <c r="AL320" s="15" t="n">
        <v>0.7347222222222223</v>
      </c>
      <c r="AM320" s="15" t="n">
        <v>0.7263888888888889</v>
      </c>
      <c r="AN320" s="15" t="n">
        <v>0.7277777777777777</v>
      </c>
      <c r="AO320" s="15" t="n">
        <v>0.7319444444444444</v>
      </c>
      <c r="AP320" s="15" t="n">
        <v>0.7298611111111111</v>
      </c>
      <c r="AQ320" s="15" t="n">
        <v>0.7381944444444445</v>
      </c>
      <c r="AR320" s="15" t="n">
        <v>0.7388888888888889</v>
      </c>
      <c r="AS320" s="15" t="n">
        <v>0.7409722222222223</v>
      </c>
      <c r="AT320" s="15" t="n">
        <v>0.7381944444444445</v>
      </c>
      <c r="AU320" s="15" t="n">
        <v>0.7354166666666667</v>
      </c>
      <c r="AV320" s="15" t="n">
        <v>0.7375</v>
      </c>
      <c r="AW320" s="15" t="n">
        <v>0.7402777777777778</v>
      </c>
      <c r="AX320" s="15" t="n">
        <v>0.7534722222222222</v>
      </c>
    </row>
    <row r="321">
      <c r="A321" s="14" t="n">
        <v>46340</v>
      </c>
      <c r="B321" s="15" t="n">
        <v>0.6965277777777777</v>
      </c>
      <c r="C321" s="15" t="n">
        <v>0.6840277777777778</v>
      </c>
      <c r="D321" s="15" t="n">
        <v>0.7006944444444444</v>
      </c>
      <c r="E321" s="15" t="n">
        <v>0.7013888888888888</v>
      </c>
      <c r="F321" s="15" t="n">
        <v>0.7034722222222223</v>
      </c>
      <c r="G321" s="15" t="n">
        <v>0.7041666666666667</v>
      </c>
      <c r="H321" s="15" t="n">
        <v>0.7048611111111112</v>
      </c>
      <c r="I321" s="15" t="n">
        <v>0.7055555555555556</v>
      </c>
      <c r="J321" s="15" t="n">
        <v>0.7069444444444445</v>
      </c>
      <c r="K321" s="15" t="n">
        <v>0.7083333333333334</v>
      </c>
      <c r="L321" s="15" t="n">
        <v>0.7111111111111111</v>
      </c>
      <c r="M321" s="15" t="n">
        <v>0.7097222222222223</v>
      </c>
      <c r="N321" s="15" t="n">
        <v>0.7090277777777778</v>
      </c>
      <c r="O321" s="15" t="n">
        <v>0.7097222222222223</v>
      </c>
      <c r="P321" s="15" t="n">
        <v>0.7118055555555556</v>
      </c>
      <c r="Q321" s="15" t="n">
        <v>0.7104166666666667</v>
      </c>
      <c r="R321" s="15" t="n">
        <v>0.7090277777777778</v>
      </c>
      <c r="S321" s="15" t="n">
        <v>0.7159722222222222</v>
      </c>
      <c r="T321" s="15" t="n">
        <v>0.7173611111111111</v>
      </c>
      <c r="U321" s="15" t="n">
        <v>0.7194444444444444</v>
      </c>
      <c r="V321" s="15" t="n">
        <v>0.7131944444444445</v>
      </c>
      <c r="W321" s="15" t="n">
        <v>0.7131944444444445</v>
      </c>
      <c r="X321" s="15" t="n">
        <v>0.7180555555555556</v>
      </c>
      <c r="Y321" s="15" t="n">
        <v>0.7145833333333333</v>
      </c>
      <c r="Z321" s="15" t="n">
        <v>0.7180555555555556</v>
      </c>
      <c r="AA321" s="15" t="n">
        <v>0.7201388888888889</v>
      </c>
      <c r="AB321" s="15" t="n">
        <v>0.7215277777777778</v>
      </c>
      <c r="AC321" s="15" t="n">
        <v>0.7215277777777778</v>
      </c>
      <c r="AD321" s="15" t="n">
        <v>0.7229166666666667</v>
      </c>
      <c r="AE321" s="15" t="n">
        <v>0.7236111111111111</v>
      </c>
      <c r="AF321" s="15" t="n">
        <v>0.7215277777777778</v>
      </c>
      <c r="AG321" s="15" t="n">
        <v>0.7243055555555555</v>
      </c>
      <c r="AH321" s="15" t="n">
        <v>0.725</v>
      </c>
      <c r="AI321" s="15" t="n">
        <v>0.7284722222222222</v>
      </c>
      <c r="AJ321" s="15" t="n">
        <v>0.7270833333333333</v>
      </c>
      <c r="AK321" s="15" t="n">
        <v>0.73125</v>
      </c>
      <c r="AL321" s="15" t="n">
        <v>0.7347222222222223</v>
      </c>
      <c r="AM321" s="15" t="n">
        <v>0.7256944444444444</v>
      </c>
      <c r="AN321" s="15" t="n">
        <v>0.7270833333333333</v>
      </c>
      <c r="AO321" s="15" t="n">
        <v>0.73125</v>
      </c>
      <c r="AP321" s="15" t="n">
        <v>0.7291666666666666</v>
      </c>
      <c r="AQ321" s="15" t="n">
        <v>0.7381944444444445</v>
      </c>
      <c r="AR321" s="15" t="n">
        <v>0.7388888888888889</v>
      </c>
      <c r="AS321" s="15" t="n">
        <v>0.7402777777777778</v>
      </c>
      <c r="AT321" s="15" t="n">
        <v>0.7381944444444445</v>
      </c>
      <c r="AU321" s="15" t="n">
        <v>0.7354166666666667</v>
      </c>
      <c r="AV321" s="15" t="n">
        <v>0.7368055555555556</v>
      </c>
      <c r="AW321" s="15" t="n">
        <v>0.7395833333333334</v>
      </c>
      <c r="AX321" s="15" t="n">
        <v>0.7534722222222222</v>
      </c>
    </row>
    <row r="322">
      <c r="A322" s="14" t="n">
        <v>46341</v>
      </c>
      <c r="B322" s="15" t="n">
        <v>0.6958333333333333</v>
      </c>
      <c r="C322" s="15" t="n">
        <v>0.6833333333333333</v>
      </c>
      <c r="D322" s="15" t="n">
        <v>0.7006944444444444</v>
      </c>
      <c r="E322" s="15" t="n">
        <v>0.7006944444444444</v>
      </c>
      <c r="F322" s="15" t="n">
        <v>0.7034722222222223</v>
      </c>
      <c r="G322" s="15" t="n">
        <v>0.7034722222222223</v>
      </c>
      <c r="H322" s="15" t="n">
        <v>0.7048611111111112</v>
      </c>
      <c r="I322" s="15" t="n">
        <v>0.7048611111111112</v>
      </c>
      <c r="J322" s="15" t="n">
        <v>0.70625</v>
      </c>
      <c r="K322" s="15" t="n">
        <v>0.7083333333333334</v>
      </c>
      <c r="L322" s="15" t="n">
        <v>0.7104166666666667</v>
      </c>
      <c r="M322" s="15" t="n">
        <v>0.7097222222222223</v>
      </c>
      <c r="N322" s="15" t="n">
        <v>0.7083333333333334</v>
      </c>
      <c r="O322" s="15" t="n">
        <v>0.7097222222222223</v>
      </c>
      <c r="P322" s="15" t="n">
        <v>0.7118055555555556</v>
      </c>
      <c r="Q322" s="15" t="n">
        <v>0.7097222222222223</v>
      </c>
      <c r="R322" s="15" t="n">
        <v>0.7090277777777778</v>
      </c>
      <c r="S322" s="15" t="n">
        <v>0.7152777777777778</v>
      </c>
      <c r="T322" s="15" t="n">
        <v>0.7166666666666667</v>
      </c>
      <c r="U322" s="15" t="n">
        <v>0.71875</v>
      </c>
      <c r="V322" s="15" t="n">
        <v>0.7125</v>
      </c>
      <c r="W322" s="15" t="n">
        <v>0.7125</v>
      </c>
      <c r="X322" s="15" t="n">
        <v>0.7180555555555556</v>
      </c>
      <c r="Y322" s="15" t="n">
        <v>0.7138888888888889</v>
      </c>
      <c r="Z322" s="15" t="n">
        <v>0.7180555555555556</v>
      </c>
      <c r="AA322" s="15" t="n">
        <v>0.7194444444444444</v>
      </c>
      <c r="AB322" s="15" t="n">
        <v>0.7208333333333333</v>
      </c>
      <c r="AC322" s="15" t="n">
        <v>0.7215277777777778</v>
      </c>
      <c r="AD322" s="15" t="n">
        <v>0.7222222222222222</v>
      </c>
      <c r="AE322" s="15" t="n">
        <v>0.7229166666666667</v>
      </c>
      <c r="AF322" s="15" t="n">
        <v>0.7215277777777778</v>
      </c>
      <c r="AG322" s="15" t="n">
        <v>0.7236111111111111</v>
      </c>
      <c r="AH322" s="15" t="n">
        <v>0.725</v>
      </c>
      <c r="AI322" s="15" t="n">
        <v>0.7284722222222222</v>
      </c>
      <c r="AJ322" s="15" t="n">
        <v>0.7263888888888889</v>
      </c>
      <c r="AK322" s="15" t="n">
        <v>0.73125</v>
      </c>
      <c r="AL322" s="15" t="n">
        <v>0.7340277777777777</v>
      </c>
      <c r="AM322" s="15" t="n">
        <v>0.7256944444444444</v>
      </c>
      <c r="AN322" s="15" t="n">
        <v>0.7263888888888889</v>
      </c>
      <c r="AO322" s="15" t="n">
        <v>0.7305555555555555</v>
      </c>
      <c r="AP322" s="15" t="n">
        <v>0.7291666666666666</v>
      </c>
      <c r="AQ322" s="15" t="n">
        <v>0.7375</v>
      </c>
      <c r="AR322" s="15" t="n">
        <v>0.7381944444444445</v>
      </c>
      <c r="AS322" s="15" t="n">
        <v>0.7402777777777778</v>
      </c>
      <c r="AT322" s="15" t="n">
        <v>0.7375</v>
      </c>
      <c r="AU322" s="15" t="n">
        <v>0.7347222222222223</v>
      </c>
      <c r="AV322" s="15" t="n">
        <v>0.7368055555555556</v>
      </c>
      <c r="AW322" s="15" t="n">
        <v>0.7395833333333334</v>
      </c>
      <c r="AX322" s="15" t="n">
        <v>0.7527777777777778</v>
      </c>
    </row>
    <row r="323">
      <c r="A323" s="14" t="n">
        <v>46342</v>
      </c>
      <c r="B323" s="15" t="n">
        <v>0.6951388888888889</v>
      </c>
      <c r="C323" s="15" t="n">
        <v>0.6833333333333333</v>
      </c>
      <c r="D323" s="15" t="n">
        <v>0.7</v>
      </c>
      <c r="E323" s="15" t="n">
        <v>0.7</v>
      </c>
      <c r="F323" s="15" t="n">
        <v>0.7027777777777777</v>
      </c>
      <c r="G323" s="15" t="n">
        <v>0.7027777777777777</v>
      </c>
      <c r="H323" s="15" t="n">
        <v>0.7041666666666667</v>
      </c>
      <c r="I323" s="15" t="n">
        <v>0.7048611111111112</v>
      </c>
      <c r="J323" s="15" t="n">
        <v>0.70625</v>
      </c>
      <c r="K323" s="15" t="n">
        <v>0.7076388888888889</v>
      </c>
      <c r="L323" s="15" t="n">
        <v>0.7097222222222223</v>
      </c>
      <c r="M323" s="15" t="n">
        <v>0.7090277777777778</v>
      </c>
      <c r="N323" s="15" t="n">
        <v>0.7083333333333334</v>
      </c>
      <c r="O323" s="15" t="n">
        <v>0.7090277777777778</v>
      </c>
      <c r="P323" s="15" t="n">
        <v>0.7118055555555556</v>
      </c>
      <c r="Q323" s="15" t="n">
        <v>0.7097222222222223</v>
      </c>
      <c r="R323" s="15" t="n">
        <v>0.7083333333333334</v>
      </c>
      <c r="S323" s="15" t="n">
        <v>0.7145833333333333</v>
      </c>
      <c r="T323" s="15" t="n">
        <v>0.7166666666666667</v>
      </c>
      <c r="U323" s="15" t="n">
        <v>0.7180555555555556</v>
      </c>
      <c r="V323" s="15" t="n">
        <v>0.7125</v>
      </c>
      <c r="W323" s="15" t="n">
        <v>0.7125</v>
      </c>
      <c r="X323" s="15" t="n">
        <v>0.7173611111111111</v>
      </c>
      <c r="Y323" s="15" t="n">
        <v>0.7138888888888889</v>
      </c>
      <c r="Z323" s="15" t="n">
        <v>0.7173611111111111</v>
      </c>
      <c r="AA323" s="15" t="n">
        <v>0.71875</v>
      </c>
      <c r="AB323" s="15" t="n">
        <v>0.7208333333333333</v>
      </c>
      <c r="AC323" s="15" t="n">
        <v>0.7208333333333333</v>
      </c>
      <c r="AD323" s="15" t="n">
        <v>0.7222222222222222</v>
      </c>
      <c r="AE323" s="15" t="n">
        <v>0.7229166666666667</v>
      </c>
      <c r="AF323" s="15" t="n">
        <v>0.7208333333333333</v>
      </c>
      <c r="AG323" s="15" t="n">
        <v>0.7236111111111111</v>
      </c>
      <c r="AH323" s="15" t="n">
        <v>0.7243055555555555</v>
      </c>
      <c r="AI323" s="15" t="n">
        <v>0.7277777777777777</v>
      </c>
      <c r="AJ323" s="15" t="n">
        <v>0.7263888888888889</v>
      </c>
      <c r="AK323" s="15" t="n">
        <v>0.7305555555555555</v>
      </c>
      <c r="AL323" s="15" t="n">
        <v>0.7340277777777777</v>
      </c>
      <c r="AM323" s="15" t="n">
        <v>0.725</v>
      </c>
      <c r="AN323" s="15" t="n">
        <v>0.7263888888888889</v>
      </c>
      <c r="AO323" s="15" t="n">
        <v>0.7305555555555555</v>
      </c>
      <c r="AP323" s="15" t="n">
        <v>0.7284722222222222</v>
      </c>
      <c r="AQ323" s="15" t="n">
        <v>0.7375</v>
      </c>
      <c r="AR323" s="15" t="n">
        <v>0.7381944444444445</v>
      </c>
      <c r="AS323" s="15" t="n">
        <v>0.7395833333333334</v>
      </c>
      <c r="AT323" s="15" t="n">
        <v>0.7375</v>
      </c>
      <c r="AU323" s="15" t="n">
        <v>0.7340277777777777</v>
      </c>
      <c r="AV323" s="15" t="n">
        <v>0.7361111111111112</v>
      </c>
      <c r="AW323" s="15" t="n">
        <v>0.7388888888888889</v>
      </c>
      <c r="AX323" s="15" t="n">
        <v>0.7527777777777778</v>
      </c>
    </row>
    <row r="324">
      <c r="A324" s="14" t="n">
        <v>46343</v>
      </c>
      <c r="B324" s="15" t="n">
        <v>0.6944444444444444</v>
      </c>
      <c r="C324" s="15" t="n">
        <v>0.6826388888888889</v>
      </c>
      <c r="D324" s="15" t="n">
        <v>0.6993055555555555</v>
      </c>
      <c r="E324" s="15" t="n">
        <v>0.7</v>
      </c>
      <c r="F324" s="15" t="n">
        <v>0.7020833333333333</v>
      </c>
      <c r="G324" s="15" t="n">
        <v>0.7027777777777777</v>
      </c>
      <c r="H324" s="15" t="n">
        <v>0.7034722222222223</v>
      </c>
      <c r="I324" s="15" t="n">
        <v>0.7041666666666667</v>
      </c>
      <c r="J324" s="15" t="n">
        <v>0.7055555555555556</v>
      </c>
      <c r="K324" s="15" t="n">
        <v>0.7069444444444445</v>
      </c>
      <c r="L324" s="15" t="n">
        <v>0.7097222222222223</v>
      </c>
      <c r="M324" s="15" t="n">
        <v>0.7083333333333334</v>
      </c>
      <c r="N324" s="15" t="n">
        <v>0.7076388888888889</v>
      </c>
      <c r="O324" s="15" t="n">
        <v>0.7083333333333334</v>
      </c>
      <c r="P324" s="15" t="n">
        <v>0.7111111111111111</v>
      </c>
      <c r="Q324" s="15" t="n">
        <v>0.7090277777777778</v>
      </c>
      <c r="R324" s="15" t="n">
        <v>0.7076388888888889</v>
      </c>
      <c r="S324" s="15" t="n">
        <v>0.7145833333333333</v>
      </c>
      <c r="T324" s="15" t="n">
        <v>0.7159722222222222</v>
      </c>
      <c r="U324" s="15" t="n">
        <v>0.7180555555555556</v>
      </c>
      <c r="V324" s="15" t="n">
        <v>0.7118055555555556</v>
      </c>
      <c r="W324" s="15" t="n">
        <v>0.7118055555555556</v>
      </c>
      <c r="X324" s="15" t="n">
        <v>0.7173611111111111</v>
      </c>
      <c r="Y324" s="15" t="n">
        <v>0.7131944444444445</v>
      </c>
      <c r="Z324" s="15" t="n">
        <v>0.7173611111111111</v>
      </c>
      <c r="AA324" s="15" t="n">
        <v>0.71875</v>
      </c>
      <c r="AB324" s="15" t="n">
        <v>0.7201388888888889</v>
      </c>
      <c r="AC324" s="15" t="n">
        <v>0.7201388888888889</v>
      </c>
      <c r="AD324" s="15" t="n">
        <v>0.7215277777777778</v>
      </c>
      <c r="AE324" s="15" t="n">
        <v>0.7222222222222222</v>
      </c>
      <c r="AF324" s="15" t="n">
        <v>0.7208333333333333</v>
      </c>
      <c r="AG324" s="15" t="n">
        <v>0.7229166666666667</v>
      </c>
      <c r="AH324" s="15" t="n">
        <v>0.7243055555555555</v>
      </c>
      <c r="AI324" s="15" t="n">
        <v>0.7277777777777777</v>
      </c>
      <c r="AJ324" s="15" t="n">
        <v>0.7256944444444444</v>
      </c>
      <c r="AK324" s="15" t="n">
        <v>0.7305555555555555</v>
      </c>
      <c r="AL324" s="15" t="n">
        <v>0.7333333333333333</v>
      </c>
      <c r="AM324" s="15" t="n">
        <v>0.725</v>
      </c>
      <c r="AN324" s="15" t="n">
        <v>0.7256944444444444</v>
      </c>
      <c r="AO324" s="15" t="n">
        <v>0.7298611111111111</v>
      </c>
      <c r="AP324" s="15" t="n">
        <v>0.7284722222222222</v>
      </c>
      <c r="AQ324" s="15" t="n">
        <v>0.7368055555555556</v>
      </c>
      <c r="AR324" s="15" t="n">
        <v>0.7375</v>
      </c>
      <c r="AS324" s="15" t="n">
        <v>0.7395833333333334</v>
      </c>
      <c r="AT324" s="15" t="n">
        <v>0.7368055555555556</v>
      </c>
      <c r="AU324" s="15" t="n">
        <v>0.7340277777777777</v>
      </c>
      <c r="AV324" s="15" t="n">
        <v>0.7361111111111112</v>
      </c>
      <c r="AW324" s="15" t="n">
        <v>0.7388888888888889</v>
      </c>
      <c r="AX324" s="15" t="n">
        <v>0.7527777777777778</v>
      </c>
    </row>
    <row r="325">
      <c r="A325" s="14" t="n">
        <v>46344</v>
      </c>
      <c r="B325" s="15" t="n">
        <v>0.69375</v>
      </c>
      <c r="C325" s="15" t="n">
        <v>0.6819444444444445</v>
      </c>
      <c r="D325" s="15" t="n">
        <v>0.6986111111111111</v>
      </c>
      <c r="E325" s="15" t="n">
        <v>0.6993055555555555</v>
      </c>
      <c r="F325" s="15" t="n">
        <v>0.7020833333333333</v>
      </c>
      <c r="G325" s="15" t="n">
        <v>0.7020833333333333</v>
      </c>
      <c r="H325" s="15" t="n">
        <v>0.7034722222222223</v>
      </c>
      <c r="I325" s="15" t="n">
        <v>0.7034722222222223</v>
      </c>
      <c r="J325" s="15" t="n">
        <v>0.7055555555555556</v>
      </c>
      <c r="K325" s="15" t="n">
        <v>0.7069444444444445</v>
      </c>
      <c r="L325" s="15" t="n">
        <v>0.7090277777777778</v>
      </c>
      <c r="M325" s="15" t="n">
        <v>0.7083333333333334</v>
      </c>
      <c r="N325" s="15" t="n">
        <v>0.7076388888888889</v>
      </c>
      <c r="O325" s="15" t="n">
        <v>0.7083333333333334</v>
      </c>
      <c r="P325" s="15" t="n">
        <v>0.7111111111111111</v>
      </c>
      <c r="Q325" s="15" t="n">
        <v>0.7090277777777778</v>
      </c>
      <c r="R325" s="15" t="n">
        <v>0.7076388888888889</v>
      </c>
      <c r="S325" s="15" t="n">
        <v>0.7138888888888889</v>
      </c>
      <c r="T325" s="15" t="n">
        <v>0.7159722222222222</v>
      </c>
      <c r="U325" s="15" t="n">
        <v>0.7173611111111111</v>
      </c>
      <c r="V325" s="15" t="n">
        <v>0.7118055555555556</v>
      </c>
      <c r="W325" s="15" t="n">
        <v>0.7111111111111111</v>
      </c>
      <c r="X325" s="15" t="n">
        <v>0.7166666666666667</v>
      </c>
      <c r="Y325" s="15" t="n">
        <v>0.7131944444444445</v>
      </c>
      <c r="Z325" s="15" t="n">
        <v>0.7166666666666667</v>
      </c>
      <c r="AA325" s="15" t="n">
        <v>0.7180555555555556</v>
      </c>
      <c r="AB325" s="15" t="n">
        <v>0.7201388888888889</v>
      </c>
      <c r="AC325" s="15" t="n">
        <v>0.7201388888888889</v>
      </c>
      <c r="AD325" s="15" t="n">
        <v>0.7215277777777778</v>
      </c>
      <c r="AE325" s="15" t="n">
        <v>0.7222222222222222</v>
      </c>
      <c r="AF325" s="15" t="n">
        <v>0.7201388888888889</v>
      </c>
      <c r="AG325" s="15" t="n">
        <v>0.7229166666666667</v>
      </c>
      <c r="AH325" s="15" t="n">
        <v>0.7236111111111111</v>
      </c>
      <c r="AI325" s="15" t="n">
        <v>0.7270833333333333</v>
      </c>
      <c r="AJ325" s="15" t="n">
        <v>0.7256944444444444</v>
      </c>
      <c r="AK325" s="15" t="n">
        <v>0.7298611111111111</v>
      </c>
      <c r="AL325" s="15" t="n">
        <v>0.7333333333333333</v>
      </c>
      <c r="AM325" s="15" t="n">
        <v>0.7243055555555555</v>
      </c>
      <c r="AN325" s="15" t="n">
        <v>0.7256944444444444</v>
      </c>
      <c r="AO325" s="15" t="n">
        <v>0.7298611111111111</v>
      </c>
      <c r="AP325" s="15" t="n">
        <v>0.7277777777777777</v>
      </c>
      <c r="AQ325" s="15" t="n">
        <v>0.7368055555555556</v>
      </c>
      <c r="AR325" s="15" t="n">
        <v>0.7375</v>
      </c>
      <c r="AS325" s="15" t="n">
        <v>0.7388888888888889</v>
      </c>
      <c r="AT325" s="15" t="n">
        <v>0.7368055555555556</v>
      </c>
      <c r="AU325" s="15" t="n">
        <v>0.7340277777777777</v>
      </c>
      <c r="AV325" s="15" t="n">
        <v>0.7354166666666667</v>
      </c>
      <c r="AW325" s="15" t="n">
        <v>0.7381944444444445</v>
      </c>
      <c r="AX325" s="15" t="n">
        <v>0.7520833333333333</v>
      </c>
    </row>
    <row r="326">
      <c r="A326" s="14" t="n">
        <v>46345</v>
      </c>
      <c r="B326" s="15" t="n">
        <v>0.69375</v>
      </c>
      <c r="C326" s="15" t="n">
        <v>0.68125</v>
      </c>
      <c r="D326" s="15" t="n">
        <v>0.6986111111111111</v>
      </c>
      <c r="E326" s="15" t="n">
        <v>0.6986111111111111</v>
      </c>
      <c r="F326" s="15" t="n">
        <v>0.7013888888888888</v>
      </c>
      <c r="G326" s="15" t="n">
        <v>0.7013888888888888</v>
      </c>
      <c r="H326" s="15" t="n">
        <v>0.7027777777777777</v>
      </c>
      <c r="I326" s="15" t="n">
        <v>0.7034722222222223</v>
      </c>
      <c r="J326" s="15" t="n">
        <v>0.7048611111111112</v>
      </c>
      <c r="K326" s="15" t="n">
        <v>0.70625</v>
      </c>
      <c r="L326" s="15" t="n">
        <v>0.7090277777777778</v>
      </c>
      <c r="M326" s="15" t="n">
        <v>0.7076388888888889</v>
      </c>
      <c r="N326" s="15" t="n">
        <v>0.7069444444444445</v>
      </c>
      <c r="O326" s="15" t="n">
        <v>0.7076388888888889</v>
      </c>
      <c r="P326" s="15" t="n">
        <v>0.7111111111111111</v>
      </c>
      <c r="Q326" s="15" t="n">
        <v>0.7083333333333334</v>
      </c>
      <c r="R326" s="15" t="n">
        <v>0.7069444444444445</v>
      </c>
      <c r="S326" s="15" t="n">
        <v>0.7138888888888889</v>
      </c>
      <c r="T326" s="15" t="n">
        <v>0.7152777777777778</v>
      </c>
      <c r="U326" s="15" t="n">
        <v>0.7173611111111111</v>
      </c>
      <c r="V326" s="15" t="n">
        <v>0.7111111111111111</v>
      </c>
      <c r="W326" s="15" t="n">
        <v>0.7111111111111111</v>
      </c>
      <c r="X326" s="15" t="n">
        <v>0.7166666666666667</v>
      </c>
      <c r="Y326" s="15" t="n">
        <v>0.7125</v>
      </c>
      <c r="Z326" s="15" t="n">
        <v>0.7166666666666667</v>
      </c>
      <c r="AA326" s="15" t="n">
        <v>0.7180555555555556</v>
      </c>
      <c r="AB326" s="15" t="n">
        <v>0.7194444444444444</v>
      </c>
      <c r="AC326" s="15" t="n">
        <v>0.7194444444444444</v>
      </c>
      <c r="AD326" s="15" t="n">
        <v>0.7208333333333333</v>
      </c>
      <c r="AE326" s="15" t="n">
        <v>0.7215277777777778</v>
      </c>
      <c r="AF326" s="15" t="n">
        <v>0.7201388888888889</v>
      </c>
      <c r="AG326" s="15" t="n">
        <v>0.7222222222222222</v>
      </c>
      <c r="AH326" s="15" t="n">
        <v>0.7236111111111111</v>
      </c>
      <c r="AI326" s="15" t="n">
        <v>0.7270833333333333</v>
      </c>
      <c r="AJ326" s="15" t="n">
        <v>0.725</v>
      </c>
      <c r="AK326" s="15" t="n">
        <v>0.7298611111111111</v>
      </c>
      <c r="AL326" s="15" t="n">
        <v>0.7326388888888888</v>
      </c>
      <c r="AM326" s="15" t="n">
        <v>0.7243055555555555</v>
      </c>
      <c r="AN326" s="15" t="n">
        <v>0.725</v>
      </c>
      <c r="AO326" s="15" t="n">
        <v>0.7291666666666666</v>
      </c>
      <c r="AP326" s="15" t="n">
        <v>0.7277777777777777</v>
      </c>
      <c r="AQ326" s="15" t="n">
        <v>0.7361111111111112</v>
      </c>
      <c r="AR326" s="15" t="n">
        <v>0.7368055555555556</v>
      </c>
      <c r="AS326" s="15" t="n">
        <v>0.7388888888888889</v>
      </c>
      <c r="AT326" s="15" t="n">
        <v>0.7361111111111112</v>
      </c>
      <c r="AU326" s="15" t="n">
        <v>0.7333333333333333</v>
      </c>
      <c r="AV326" s="15" t="n">
        <v>0.7354166666666667</v>
      </c>
      <c r="AW326" s="15" t="n">
        <v>0.7381944444444445</v>
      </c>
      <c r="AX326" s="15" t="n">
        <v>0.7520833333333333</v>
      </c>
    </row>
    <row r="327">
      <c r="A327" s="14" t="n">
        <v>46346</v>
      </c>
      <c r="B327" s="15" t="n">
        <v>0.6930555555555555</v>
      </c>
      <c r="C327" s="15" t="n">
        <v>0.68125</v>
      </c>
      <c r="D327" s="15" t="n">
        <v>0.6979166666666666</v>
      </c>
      <c r="E327" s="15" t="n">
        <v>0.6986111111111111</v>
      </c>
      <c r="F327" s="15" t="n">
        <v>0.7013888888888888</v>
      </c>
      <c r="G327" s="15" t="n">
        <v>0.7013888888888888</v>
      </c>
      <c r="H327" s="15" t="n">
        <v>0.7027777777777777</v>
      </c>
      <c r="I327" s="15" t="n">
        <v>0.7027777777777777</v>
      </c>
      <c r="J327" s="15" t="n">
        <v>0.7048611111111112</v>
      </c>
      <c r="K327" s="15" t="n">
        <v>0.70625</v>
      </c>
      <c r="L327" s="15" t="n">
        <v>0.7083333333333334</v>
      </c>
      <c r="M327" s="15" t="n">
        <v>0.7076388888888889</v>
      </c>
      <c r="N327" s="15" t="n">
        <v>0.7069444444444445</v>
      </c>
      <c r="O327" s="15" t="n">
        <v>0.7076388888888889</v>
      </c>
      <c r="P327" s="15" t="n">
        <v>0.7104166666666667</v>
      </c>
      <c r="Q327" s="15" t="n">
        <v>0.7083333333333334</v>
      </c>
      <c r="R327" s="15" t="n">
        <v>0.7069444444444445</v>
      </c>
      <c r="S327" s="15" t="n">
        <v>0.7131944444444445</v>
      </c>
      <c r="T327" s="15" t="n">
        <v>0.7152777777777778</v>
      </c>
      <c r="U327" s="15" t="n">
        <v>0.7166666666666667</v>
      </c>
      <c r="V327" s="15" t="n">
        <v>0.7111111111111111</v>
      </c>
      <c r="W327" s="15" t="n">
        <v>0.7104166666666667</v>
      </c>
      <c r="X327" s="15" t="n">
        <v>0.7159722222222222</v>
      </c>
      <c r="Y327" s="15" t="n">
        <v>0.7125</v>
      </c>
      <c r="Z327" s="15" t="n">
        <v>0.7159722222222222</v>
      </c>
      <c r="AA327" s="15" t="n">
        <v>0.7173611111111111</v>
      </c>
      <c r="AB327" s="15" t="n">
        <v>0.7194444444444444</v>
      </c>
      <c r="AC327" s="15" t="n">
        <v>0.7194444444444444</v>
      </c>
      <c r="AD327" s="15" t="n">
        <v>0.7208333333333333</v>
      </c>
      <c r="AE327" s="15" t="n">
        <v>0.7215277777777778</v>
      </c>
      <c r="AF327" s="15" t="n">
        <v>0.7194444444444444</v>
      </c>
      <c r="AG327" s="15" t="n">
        <v>0.7222222222222222</v>
      </c>
      <c r="AH327" s="15" t="n">
        <v>0.7229166666666667</v>
      </c>
      <c r="AI327" s="15" t="n">
        <v>0.7263888888888889</v>
      </c>
      <c r="AJ327" s="15" t="n">
        <v>0.725</v>
      </c>
      <c r="AK327" s="15" t="n">
        <v>0.7291666666666666</v>
      </c>
      <c r="AL327" s="15" t="n">
        <v>0.7326388888888888</v>
      </c>
      <c r="AM327" s="15" t="n">
        <v>0.7243055555555555</v>
      </c>
      <c r="AN327" s="15" t="n">
        <v>0.725</v>
      </c>
      <c r="AO327" s="15" t="n">
        <v>0.7291666666666666</v>
      </c>
      <c r="AP327" s="15" t="n">
        <v>0.7270833333333333</v>
      </c>
      <c r="AQ327" s="15" t="n">
        <v>0.7361111111111112</v>
      </c>
      <c r="AR327" s="15" t="n">
        <v>0.7368055555555556</v>
      </c>
      <c r="AS327" s="15" t="n">
        <v>0.7381944444444445</v>
      </c>
      <c r="AT327" s="15" t="n">
        <v>0.7361111111111112</v>
      </c>
      <c r="AU327" s="15" t="n">
        <v>0.7333333333333333</v>
      </c>
      <c r="AV327" s="15" t="n">
        <v>0.7354166666666667</v>
      </c>
      <c r="AW327" s="15" t="n">
        <v>0.7381944444444445</v>
      </c>
      <c r="AX327" s="15" t="n">
        <v>0.7520833333333333</v>
      </c>
    </row>
    <row r="328">
      <c r="A328" s="14" t="n">
        <v>46347</v>
      </c>
      <c r="B328" s="15" t="n">
        <v>0.6923611111111111</v>
      </c>
      <c r="C328" s="15" t="n">
        <v>0.6805555555555556</v>
      </c>
      <c r="D328" s="15" t="n">
        <v>0.6979166666666666</v>
      </c>
      <c r="E328" s="15" t="n">
        <v>0.6979166666666666</v>
      </c>
      <c r="F328" s="15" t="n">
        <v>0.7006944444444444</v>
      </c>
      <c r="G328" s="15" t="n">
        <v>0.7006944444444444</v>
      </c>
      <c r="H328" s="15" t="n">
        <v>0.7020833333333333</v>
      </c>
      <c r="I328" s="15" t="n">
        <v>0.7027777777777777</v>
      </c>
      <c r="J328" s="15" t="n">
        <v>0.7041666666666667</v>
      </c>
      <c r="K328" s="15" t="n">
        <v>0.7055555555555556</v>
      </c>
      <c r="L328" s="15" t="n">
        <v>0.7083333333333334</v>
      </c>
      <c r="M328" s="15" t="n">
        <v>0.7076388888888889</v>
      </c>
      <c r="N328" s="15" t="n">
        <v>0.70625</v>
      </c>
      <c r="O328" s="15" t="n">
        <v>0.7076388888888889</v>
      </c>
      <c r="P328" s="15" t="n">
        <v>0.7104166666666667</v>
      </c>
      <c r="Q328" s="15" t="n">
        <v>0.7076388888888889</v>
      </c>
      <c r="R328" s="15" t="n">
        <v>0.70625</v>
      </c>
      <c r="S328" s="15" t="n">
        <v>0.7131944444444445</v>
      </c>
      <c r="T328" s="15" t="n">
        <v>0.7145833333333333</v>
      </c>
      <c r="U328" s="15" t="n">
        <v>0.7166666666666667</v>
      </c>
      <c r="V328" s="15" t="n">
        <v>0.7104166666666667</v>
      </c>
      <c r="W328" s="15" t="n">
        <v>0.7104166666666667</v>
      </c>
      <c r="X328" s="15" t="n">
        <v>0.7159722222222222</v>
      </c>
      <c r="Y328" s="15" t="n">
        <v>0.7118055555555556</v>
      </c>
      <c r="Z328" s="15" t="n">
        <v>0.7159722222222222</v>
      </c>
      <c r="AA328" s="15" t="n">
        <v>0.7173611111111111</v>
      </c>
      <c r="AB328" s="15" t="n">
        <v>0.71875</v>
      </c>
      <c r="AC328" s="15" t="n">
        <v>0.7194444444444444</v>
      </c>
      <c r="AD328" s="15" t="n">
        <v>0.7201388888888889</v>
      </c>
      <c r="AE328" s="15" t="n">
        <v>0.7208333333333333</v>
      </c>
      <c r="AF328" s="15" t="n">
        <v>0.7194444444444444</v>
      </c>
      <c r="AG328" s="15" t="n">
        <v>0.7215277777777778</v>
      </c>
      <c r="AH328" s="15" t="n">
        <v>0.7229166666666667</v>
      </c>
      <c r="AI328" s="15" t="n">
        <v>0.7263888888888889</v>
      </c>
      <c r="AJ328" s="15" t="n">
        <v>0.725</v>
      </c>
      <c r="AK328" s="15" t="n">
        <v>0.7291666666666666</v>
      </c>
      <c r="AL328" s="15" t="n">
        <v>0.7319444444444444</v>
      </c>
      <c r="AM328" s="15" t="n">
        <v>0.7236111111111111</v>
      </c>
      <c r="AN328" s="15" t="n">
        <v>0.725</v>
      </c>
      <c r="AO328" s="15" t="n">
        <v>0.7291666666666666</v>
      </c>
      <c r="AP328" s="15" t="n">
        <v>0.7270833333333333</v>
      </c>
      <c r="AQ328" s="15" t="n">
        <v>0.7361111111111112</v>
      </c>
      <c r="AR328" s="15" t="n">
        <v>0.7368055555555556</v>
      </c>
      <c r="AS328" s="15" t="n">
        <v>0.7381944444444445</v>
      </c>
      <c r="AT328" s="15" t="n">
        <v>0.7361111111111112</v>
      </c>
      <c r="AU328" s="15" t="n">
        <v>0.7326388888888888</v>
      </c>
      <c r="AV328" s="15" t="n">
        <v>0.7347222222222223</v>
      </c>
      <c r="AW328" s="15" t="n">
        <v>0.7375</v>
      </c>
      <c r="AX328" s="15" t="n">
        <v>0.7520833333333333</v>
      </c>
    </row>
    <row r="329">
      <c r="A329" s="14" t="n">
        <v>46348</v>
      </c>
      <c r="B329" s="15" t="n">
        <v>0.6923611111111111</v>
      </c>
      <c r="C329" s="15" t="n">
        <v>0.6798611111111111</v>
      </c>
      <c r="D329" s="15" t="n">
        <v>0.6972222222222222</v>
      </c>
      <c r="E329" s="15" t="n">
        <v>0.6979166666666666</v>
      </c>
      <c r="F329" s="15" t="n">
        <v>0.7006944444444444</v>
      </c>
      <c r="G329" s="15" t="n">
        <v>0.7006944444444444</v>
      </c>
      <c r="H329" s="15" t="n">
        <v>0.7020833333333333</v>
      </c>
      <c r="I329" s="15" t="n">
        <v>0.7020833333333333</v>
      </c>
      <c r="J329" s="15" t="n">
        <v>0.7041666666666667</v>
      </c>
      <c r="K329" s="15" t="n">
        <v>0.7055555555555556</v>
      </c>
      <c r="L329" s="15" t="n">
        <v>0.7076388888888889</v>
      </c>
      <c r="M329" s="15" t="n">
        <v>0.7069444444444445</v>
      </c>
      <c r="N329" s="15" t="n">
        <v>0.70625</v>
      </c>
      <c r="O329" s="15" t="n">
        <v>0.7069444444444445</v>
      </c>
      <c r="P329" s="15" t="n">
        <v>0.7104166666666667</v>
      </c>
      <c r="Q329" s="15" t="n">
        <v>0.7076388888888889</v>
      </c>
      <c r="R329" s="15" t="n">
        <v>0.70625</v>
      </c>
      <c r="S329" s="15" t="n">
        <v>0.7125</v>
      </c>
      <c r="T329" s="15" t="n">
        <v>0.7145833333333333</v>
      </c>
      <c r="U329" s="15" t="n">
        <v>0.7159722222222222</v>
      </c>
      <c r="V329" s="15" t="n">
        <v>0.7104166666666667</v>
      </c>
      <c r="W329" s="15" t="n">
        <v>0.7097222222222223</v>
      </c>
      <c r="X329" s="15" t="n">
        <v>0.7152777777777778</v>
      </c>
      <c r="Y329" s="15" t="n">
        <v>0.7118055555555556</v>
      </c>
      <c r="Z329" s="15" t="n">
        <v>0.7152777777777778</v>
      </c>
      <c r="AA329" s="15" t="n">
        <v>0.7173611111111111</v>
      </c>
      <c r="AB329" s="15" t="n">
        <v>0.71875</v>
      </c>
      <c r="AC329" s="15" t="n">
        <v>0.71875</v>
      </c>
      <c r="AD329" s="15" t="n">
        <v>0.7201388888888889</v>
      </c>
      <c r="AE329" s="15" t="n">
        <v>0.7208333333333333</v>
      </c>
      <c r="AF329" s="15" t="n">
        <v>0.71875</v>
      </c>
      <c r="AG329" s="15" t="n">
        <v>0.7215277777777778</v>
      </c>
      <c r="AH329" s="15" t="n">
        <v>0.7222222222222222</v>
      </c>
      <c r="AI329" s="15" t="n">
        <v>0.7256944444444444</v>
      </c>
      <c r="AJ329" s="15" t="n">
        <v>0.7243055555555555</v>
      </c>
      <c r="AK329" s="15" t="n">
        <v>0.7291666666666666</v>
      </c>
      <c r="AL329" s="15" t="n">
        <v>0.7319444444444444</v>
      </c>
      <c r="AM329" s="15" t="n">
        <v>0.7236111111111111</v>
      </c>
      <c r="AN329" s="15" t="n">
        <v>0.7243055555555555</v>
      </c>
      <c r="AO329" s="15" t="n">
        <v>0.7284722222222222</v>
      </c>
      <c r="AP329" s="15" t="n">
        <v>0.7270833333333333</v>
      </c>
      <c r="AQ329" s="15" t="n">
        <v>0.7354166666666667</v>
      </c>
      <c r="AR329" s="15" t="n">
        <v>0.7361111111111112</v>
      </c>
      <c r="AS329" s="15" t="n">
        <v>0.7381944444444445</v>
      </c>
      <c r="AT329" s="15" t="n">
        <v>0.7354166666666667</v>
      </c>
      <c r="AU329" s="15" t="n">
        <v>0.7326388888888888</v>
      </c>
      <c r="AV329" s="15" t="n">
        <v>0.7347222222222223</v>
      </c>
      <c r="AW329" s="15" t="n">
        <v>0.7375</v>
      </c>
      <c r="AX329" s="15" t="n">
        <v>0.7513888888888889</v>
      </c>
    </row>
    <row r="330">
      <c r="A330" s="14" t="n">
        <v>46349</v>
      </c>
      <c r="B330" s="15" t="n">
        <v>0.6916666666666667</v>
      </c>
      <c r="C330" s="15" t="n">
        <v>0.6798611111111111</v>
      </c>
      <c r="D330" s="15" t="n">
        <v>0.6972222222222222</v>
      </c>
      <c r="E330" s="15" t="n">
        <v>0.6972222222222222</v>
      </c>
      <c r="F330" s="15" t="n">
        <v>0.7</v>
      </c>
      <c r="G330" s="15" t="n">
        <v>0.7</v>
      </c>
      <c r="H330" s="15" t="n">
        <v>0.7013888888888888</v>
      </c>
      <c r="I330" s="15" t="n">
        <v>0.7020833333333333</v>
      </c>
      <c r="J330" s="15" t="n">
        <v>0.7034722222222223</v>
      </c>
      <c r="K330" s="15" t="n">
        <v>0.7048611111111112</v>
      </c>
      <c r="L330" s="15" t="n">
        <v>0.7076388888888889</v>
      </c>
      <c r="M330" s="15" t="n">
        <v>0.7069444444444445</v>
      </c>
      <c r="N330" s="15" t="n">
        <v>0.7055555555555556</v>
      </c>
      <c r="O330" s="15" t="n">
        <v>0.7069444444444445</v>
      </c>
      <c r="P330" s="15" t="n">
        <v>0.7104166666666667</v>
      </c>
      <c r="Q330" s="15" t="n">
        <v>0.7069444444444445</v>
      </c>
      <c r="R330" s="15" t="n">
        <v>0.7055555555555556</v>
      </c>
      <c r="S330" s="15" t="n">
        <v>0.7125</v>
      </c>
      <c r="T330" s="15" t="n">
        <v>0.7138888888888889</v>
      </c>
      <c r="U330" s="15" t="n">
        <v>0.7159722222222222</v>
      </c>
      <c r="V330" s="15" t="n">
        <v>0.7097222222222223</v>
      </c>
      <c r="W330" s="15" t="n">
        <v>0.7097222222222223</v>
      </c>
      <c r="X330" s="15" t="n">
        <v>0.7152777777777778</v>
      </c>
      <c r="Y330" s="15" t="n">
        <v>0.7111111111111111</v>
      </c>
      <c r="Z330" s="15" t="n">
        <v>0.7152777777777778</v>
      </c>
      <c r="AA330" s="15" t="n">
        <v>0.7166666666666667</v>
      </c>
      <c r="AB330" s="15" t="n">
        <v>0.7180555555555556</v>
      </c>
      <c r="AC330" s="15" t="n">
        <v>0.71875</v>
      </c>
      <c r="AD330" s="15" t="n">
        <v>0.7201388888888889</v>
      </c>
      <c r="AE330" s="15" t="n">
        <v>0.7208333333333333</v>
      </c>
      <c r="AF330" s="15" t="n">
        <v>0.71875</v>
      </c>
      <c r="AG330" s="15" t="n">
        <v>0.7215277777777778</v>
      </c>
      <c r="AH330" s="15" t="n">
        <v>0.7222222222222222</v>
      </c>
      <c r="AI330" s="15" t="n">
        <v>0.7256944444444444</v>
      </c>
      <c r="AJ330" s="15" t="n">
        <v>0.7243055555555555</v>
      </c>
      <c r="AK330" s="15" t="n">
        <v>0.7284722222222222</v>
      </c>
      <c r="AL330" s="15" t="n">
        <v>0.7319444444444444</v>
      </c>
      <c r="AM330" s="15" t="n">
        <v>0.7229166666666667</v>
      </c>
      <c r="AN330" s="15" t="n">
        <v>0.7243055555555555</v>
      </c>
      <c r="AO330" s="15" t="n">
        <v>0.7284722222222222</v>
      </c>
      <c r="AP330" s="15" t="n">
        <v>0.7263888888888889</v>
      </c>
      <c r="AQ330" s="15" t="n">
        <v>0.7354166666666667</v>
      </c>
      <c r="AR330" s="15" t="n">
        <v>0.7361111111111112</v>
      </c>
      <c r="AS330" s="15" t="n">
        <v>0.7375</v>
      </c>
      <c r="AT330" s="15" t="n">
        <v>0.7354166666666667</v>
      </c>
      <c r="AU330" s="15" t="n">
        <v>0.7326388888888888</v>
      </c>
      <c r="AV330" s="15" t="n">
        <v>0.7347222222222223</v>
      </c>
      <c r="AW330" s="15" t="n">
        <v>0.7375</v>
      </c>
      <c r="AX330" s="15" t="n">
        <v>0.7513888888888889</v>
      </c>
    </row>
    <row r="331">
      <c r="A331" s="14" t="n">
        <v>46350</v>
      </c>
      <c r="B331" s="15" t="n">
        <v>0.6916666666666667</v>
      </c>
      <c r="C331" s="15" t="n">
        <v>0.6791666666666667</v>
      </c>
      <c r="D331" s="15" t="n">
        <v>0.6965277777777777</v>
      </c>
      <c r="E331" s="15" t="n">
        <v>0.6972222222222222</v>
      </c>
      <c r="F331" s="15" t="n">
        <v>0.7</v>
      </c>
      <c r="G331" s="15" t="n">
        <v>0.7</v>
      </c>
      <c r="H331" s="15" t="n">
        <v>0.7013888888888888</v>
      </c>
      <c r="I331" s="15" t="n">
        <v>0.7013888888888888</v>
      </c>
      <c r="J331" s="15" t="n">
        <v>0.7034722222222223</v>
      </c>
      <c r="K331" s="15" t="n">
        <v>0.7048611111111112</v>
      </c>
      <c r="L331" s="15" t="n">
        <v>0.7076388888888889</v>
      </c>
      <c r="M331" s="15" t="n">
        <v>0.70625</v>
      </c>
      <c r="N331" s="15" t="n">
        <v>0.7055555555555556</v>
      </c>
      <c r="O331" s="15" t="n">
        <v>0.70625</v>
      </c>
      <c r="P331" s="15" t="n">
        <v>0.7104166666666667</v>
      </c>
      <c r="Q331" s="15" t="n">
        <v>0.7069444444444445</v>
      </c>
      <c r="R331" s="15" t="n">
        <v>0.7055555555555556</v>
      </c>
      <c r="S331" s="15" t="n">
        <v>0.7118055555555556</v>
      </c>
      <c r="T331" s="15" t="n">
        <v>0.7138888888888889</v>
      </c>
      <c r="U331" s="15" t="n">
        <v>0.7159722222222222</v>
      </c>
      <c r="V331" s="15" t="n">
        <v>0.7097222222222223</v>
      </c>
      <c r="W331" s="15" t="n">
        <v>0.7097222222222223</v>
      </c>
      <c r="X331" s="15" t="n">
        <v>0.7152777777777778</v>
      </c>
      <c r="Y331" s="15" t="n">
        <v>0.7111111111111111</v>
      </c>
      <c r="Z331" s="15" t="n">
        <v>0.7152777777777778</v>
      </c>
      <c r="AA331" s="15" t="n">
        <v>0.7166666666666667</v>
      </c>
      <c r="AB331" s="15" t="n">
        <v>0.7180555555555556</v>
      </c>
      <c r="AC331" s="15" t="n">
        <v>0.71875</v>
      </c>
      <c r="AD331" s="15" t="n">
        <v>0.7194444444444444</v>
      </c>
      <c r="AE331" s="15" t="n">
        <v>0.7201388888888889</v>
      </c>
      <c r="AF331" s="15" t="n">
        <v>0.71875</v>
      </c>
      <c r="AG331" s="15" t="n">
        <v>0.7208333333333333</v>
      </c>
      <c r="AH331" s="15" t="n">
        <v>0.7222222222222222</v>
      </c>
      <c r="AI331" s="15" t="n">
        <v>0.725</v>
      </c>
      <c r="AJ331" s="15" t="n">
        <v>0.7236111111111111</v>
      </c>
      <c r="AK331" s="15" t="n">
        <v>0.7284722222222222</v>
      </c>
      <c r="AL331" s="15" t="n">
        <v>0.73125</v>
      </c>
      <c r="AM331" s="15" t="n">
        <v>0.7229166666666667</v>
      </c>
      <c r="AN331" s="15" t="n">
        <v>0.7243055555555555</v>
      </c>
      <c r="AO331" s="15" t="n">
        <v>0.7284722222222222</v>
      </c>
      <c r="AP331" s="15" t="n">
        <v>0.7263888888888889</v>
      </c>
      <c r="AQ331" s="15" t="n">
        <v>0.7354166666666667</v>
      </c>
      <c r="AR331" s="15" t="n">
        <v>0.7361111111111112</v>
      </c>
      <c r="AS331" s="15" t="n">
        <v>0.7375</v>
      </c>
      <c r="AT331" s="15" t="n">
        <v>0.7354166666666667</v>
      </c>
      <c r="AU331" s="15" t="n">
        <v>0.7319444444444444</v>
      </c>
      <c r="AV331" s="15" t="n">
        <v>0.7347222222222223</v>
      </c>
      <c r="AW331" s="15" t="n">
        <v>0.7375</v>
      </c>
      <c r="AX331" s="15" t="n">
        <v>0.7513888888888889</v>
      </c>
    </row>
    <row r="332">
      <c r="A332" s="14" t="n">
        <v>46351</v>
      </c>
      <c r="B332" s="15" t="n">
        <v>0.6909722222222222</v>
      </c>
      <c r="C332" s="15" t="n">
        <v>0.6791666666666667</v>
      </c>
      <c r="D332" s="15" t="n">
        <v>0.6965277777777777</v>
      </c>
      <c r="E332" s="15" t="n">
        <v>0.6965277777777777</v>
      </c>
      <c r="F332" s="15" t="n">
        <v>0.6993055555555555</v>
      </c>
      <c r="G332" s="15" t="n">
        <v>0.6993055555555555</v>
      </c>
      <c r="H332" s="15" t="n">
        <v>0.7006944444444444</v>
      </c>
      <c r="I332" s="15" t="n">
        <v>0.7013888888888888</v>
      </c>
      <c r="J332" s="15" t="n">
        <v>0.7034722222222223</v>
      </c>
      <c r="K332" s="15" t="n">
        <v>0.7048611111111112</v>
      </c>
      <c r="L332" s="15" t="n">
        <v>0.7069444444444445</v>
      </c>
      <c r="M332" s="15" t="n">
        <v>0.70625</v>
      </c>
      <c r="N332" s="15" t="n">
        <v>0.7055555555555556</v>
      </c>
      <c r="O332" s="15" t="n">
        <v>0.70625</v>
      </c>
      <c r="P332" s="15" t="n">
        <v>0.7104166666666667</v>
      </c>
      <c r="Q332" s="15" t="n">
        <v>0.7069444444444445</v>
      </c>
      <c r="R332" s="15" t="n">
        <v>0.7048611111111112</v>
      </c>
      <c r="S332" s="15" t="n">
        <v>0.7118055555555556</v>
      </c>
      <c r="T332" s="15" t="n">
        <v>0.7138888888888889</v>
      </c>
      <c r="U332" s="15" t="n">
        <v>0.7152777777777778</v>
      </c>
      <c r="V332" s="15" t="n">
        <v>0.7097222222222223</v>
      </c>
      <c r="W332" s="15" t="n">
        <v>0.7090277777777778</v>
      </c>
      <c r="X332" s="15" t="n">
        <v>0.7145833333333333</v>
      </c>
      <c r="Y332" s="15" t="n">
        <v>0.7111111111111111</v>
      </c>
      <c r="Z332" s="15" t="n">
        <v>0.7145833333333333</v>
      </c>
      <c r="AA332" s="15" t="n">
        <v>0.7166666666666667</v>
      </c>
      <c r="AB332" s="15" t="n">
        <v>0.7180555555555556</v>
      </c>
      <c r="AC332" s="15" t="n">
        <v>0.7180555555555556</v>
      </c>
      <c r="AD332" s="15" t="n">
        <v>0.7194444444444444</v>
      </c>
      <c r="AE332" s="15" t="n">
        <v>0.7201388888888889</v>
      </c>
      <c r="AF332" s="15" t="n">
        <v>0.71875</v>
      </c>
      <c r="AG332" s="15" t="n">
        <v>0.7208333333333333</v>
      </c>
      <c r="AH332" s="15" t="n">
        <v>0.7215277777777778</v>
      </c>
      <c r="AI332" s="15" t="n">
        <v>0.725</v>
      </c>
      <c r="AJ332" s="15" t="n">
        <v>0.7236111111111111</v>
      </c>
      <c r="AK332" s="15" t="n">
        <v>0.7284722222222222</v>
      </c>
      <c r="AL332" s="15" t="n">
        <v>0.73125</v>
      </c>
      <c r="AM332" s="15" t="n">
        <v>0.7229166666666667</v>
      </c>
      <c r="AN332" s="15" t="n">
        <v>0.7236111111111111</v>
      </c>
      <c r="AO332" s="15" t="n">
        <v>0.7277777777777777</v>
      </c>
      <c r="AP332" s="15" t="n">
        <v>0.7263888888888889</v>
      </c>
      <c r="AQ332" s="15" t="n">
        <v>0.7347222222222223</v>
      </c>
      <c r="AR332" s="15" t="n">
        <v>0.7354166666666667</v>
      </c>
      <c r="AS332" s="15" t="n">
        <v>0.7375</v>
      </c>
      <c r="AT332" s="15" t="n">
        <v>0.7347222222222223</v>
      </c>
      <c r="AU332" s="15" t="n">
        <v>0.7319444444444444</v>
      </c>
      <c r="AV332" s="15" t="n">
        <v>0.7340277777777777</v>
      </c>
      <c r="AW332" s="15" t="n">
        <v>0.7368055555555556</v>
      </c>
      <c r="AX332" s="15" t="n">
        <v>0.7513888888888889</v>
      </c>
    </row>
    <row r="333">
      <c r="A333" s="14" t="n">
        <v>46352</v>
      </c>
      <c r="B333" s="15" t="n">
        <v>0.6909722222222222</v>
      </c>
      <c r="C333" s="15" t="n">
        <v>0.6784722222222223</v>
      </c>
      <c r="D333" s="15" t="n">
        <v>0.6958333333333333</v>
      </c>
      <c r="E333" s="15" t="n">
        <v>0.6965277777777777</v>
      </c>
      <c r="F333" s="15" t="n">
        <v>0.6993055555555555</v>
      </c>
      <c r="G333" s="15" t="n">
        <v>0.6993055555555555</v>
      </c>
      <c r="H333" s="15" t="n">
        <v>0.7006944444444444</v>
      </c>
      <c r="I333" s="15" t="n">
        <v>0.7013888888888888</v>
      </c>
      <c r="J333" s="15" t="n">
        <v>0.7027777777777777</v>
      </c>
      <c r="K333" s="15" t="n">
        <v>0.7041666666666667</v>
      </c>
      <c r="L333" s="15" t="n">
        <v>0.7069444444444445</v>
      </c>
      <c r="M333" s="15" t="n">
        <v>0.70625</v>
      </c>
      <c r="N333" s="15" t="n">
        <v>0.7048611111111112</v>
      </c>
      <c r="O333" s="15" t="n">
        <v>0.70625</v>
      </c>
      <c r="P333" s="15" t="n">
        <v>0.7097222222222223</v>
      </c>
      <c r="Q333" s="15" t="n">
        <v>0.7069444444444445</v>
      </c>
      <c r="R333" s="15" t="n">
        <v>0.7048611111111112</v>
      </c>
      <c r="S333" s="15" t="n">
        <v>0.7118055555555556</v>
      </c>
      <c r="T333" s="15" t="n">
        <v>0.7131944444444445</v>
      </c>
      <c r="U333" s="15" t="n">
        <v>0.7152777777777778</v>
      </c>
      <c r="V333" s="15" t="n">
        <v>0.7090277777777778</v>
      </c>
      <c r="W333" s="15" t="n">
        <v>0.7090277777777778</v>
      </c>
      <c r="X333" s="15" t="n">
        <v>0.7145833333333333</v>
      </c>
      <c r="Y333" s="15" t="n">
        <v>0.7111111111111111</v>
      </c>
      <c r="Z333" s="15" t="n">
        <v>0.7145833333333333</v>
      </c>
      <c r="AA333" s="15" t="n">
        <v>0.7159722222222222</v>
      </c>
      <c r="AB333" s="15" t="n">
        <v>0.7180555555555556</v>
      </c>
      <c r="AC333" s="15" t="n">
        <v>0.7180555555555556</v>
      </c>
      <c r="AD333" s="15" t="n">
        <v>0.7194444444444444</v>
      </c>
      <c r="AE333" s="15" t="n">
        <v>0.7201388888888889</v>
      </c>
      <c r="AF333" s="15" t="n">
        <v>0.7180555555555556</v>
      </c>
      <c r="AG333" s="15" t="n">
        <v>0.7208333333333333</v>
      </c>
      <c r="AH333" s="15" t="n">
        <v>0.7215277777777778</v>
      </c>
      <c r="AI333" s="15" t="n">
        <v>0.725</v>
      </c>
      <c r="AJ333" s="15" t="n">
        <v>0.7236111111111111</v>
      </c>
      <c r="AK333" s="15" t="n">
        <v>0.7277777777777777</v>
      </c>
      <c r="AL333" s="15" t="n">
        <v>0.73125</v>
      </c>
      <c r="AM333" s="15" t="n">
        <v>0.7229166666666667</v>
      </c>
      <c r="AN333" s="15" t="n">
        <v>0.7236111111111111</v>
      </c>
      <c r="AO333" s="15" t="n">
        <v>0.7277777777777777</v>
      </c>
      <c r="AP333" s="15" t="n">
        <v>0.7263888888888889</v>
      </c>
      <c r="AQ333" s="15" t="n">
        <v>0.7347222222222223</v>
      </c>
      <c r="AR333" s="15" t="n">
        <v>0.7354166666666667</v>
      </c>
      <c r="AS333" s="15" t="n">
        <v>0.7375</v>
      </c>
      <c r="AT333" s="15" t="n">
        <v>0.7347222222222223</v>
      </c>
      <c r="AU333" s="15" t="n">
        <v>0.7319444444444444</v>
      </c>
      <c r="AV333" s="15" t="n">
        <v>0.7340277777777777</v>
      </c>
      <c r="AW333" s="15" t="n">
        <v>0.7368055555555556</v>
      </c>
      <c r="AX333" s="15" t="n">
        <v>0.7513888888888889</v>
      </c>
    </row>
    <row r="334">
      <c r="A334" s="14" t="n">
        <v>46353</v>
      </c>
      <c r="B334" s="15" t="n">
        <v>0.6902777777777778</v>
      </c>
      <c r="C334" s="15" t="n">
        <v>0.6784722222222223</v>
      </c>
      <c r="D334" s="15" t="n">
        <v>0.6958333333333333</v>
      </c>
      <c r="E334" s="15" t="n">
        <v>0.6965277777777777</v>
      </c>
      <c r="F334" s="15" t="n">
        <v>0.6993055555555555</v>
      </c>
      <c r="G334" s="15" t="n">
        <v>0.6993055555555555</v>
      </c>
      <c r="H334" s="15" t="n">
        <v>0.7006944444444444</v>
      </c>
      <c r="I334" s="15" t="n">
        <v>0.7006944444444444</v>
      </c>
      <c r="J334" s="15" t="n">
        <v>0.7027777777777777</v>
      </c>
      <c r="K334" s="15" t="n">
        <v>0.7041666666666667</v>
      </c>
      <c r="L334" s="15" t="n">
        <v>0.7069444444444445</v>
      </c>
      <c r="M334" s="15" t="n">
        <v>0.7055555555555556</v>
      </c>
      <c r="N334" s="15" t="n">
        <v>0.7048611111111112</v>
      </c>
      <c r="O334" s="15" t="n">
        <v>0.7055555555555556</v>
      </c>
      <c r="P334" s="15" t="n">
        <v>0.7097222222222223</v>
      </c>
      <c r="Q334" s="15" t="n">
        <v>0.70625</v>
      </c>
      <c r="R334" s="15" t="n">
        <v>0.7048611111111112</v>
      </c>
      <c r="S334" s="15" t="n">
        <v>0.7118055555555556</v>
      </c>
      <c r="T334" s="15" t="n">
        <v>0.7131944444444445</v>
      </c>
      <c r="U334" s="15" t="n">
        <v>0.7152777777777778</v>
      </c>
      <c r="V334" s="15" t="n">
        <v>0.7090277777777778</v>
      </c>
      <c r="W334" s="15" t="n">
        <v>0.7090277777777778</v>
      </c>
      <c r="X334" s="15" t="n">
        <v>0.7145833333333333</v>
      </c>
      <c r="Y334" s="15" t="n">
        <v>0.7104166666666667</v>
      </c>
      <c r="Z334" s="15" t="n">
        <v>0.7145833333333333</v>
      </c>
      <c r="AA334" s="15" t="n">
        <v>0.7159722222222222</v>
      </c>
      <c r="AB334" s="15" t="n">
        <v>0.7173611111111111</v>
      </c>
      <c r="AC334" s="15" t="n">
        <v>0.7180555555555556</v>
      </c>
      <c r="AD334" s="15" t="n">
        <v>0.71875</v>
      </c>
      <c r="AE334" s="15" t="n">
        <v>0.7201388888888889</v>
      </c>
      <c r="AF334" s="15" t="n">
        <v>0.7180555555555556</v>
      </c>
      <c r="AG334" s="15" t="n">
        <v>0.7208333333333333</v>
      </c>
      <c r="AH334" s="15" t="n">
        <v>0.7215277777777778</v>
      </c>
      <c r="AI334" s="15" t="n">
        <v>0.725</v>
      </c>
      <c r="AJ334" s="15" t="n">
        <v>0.7236111111111111</v>
      </c>
      <c r="AK334" s="15" t="n">
        <v>0.7277777777777777</v>
      </c>
      <c r="AL334" s="15" t="n">
        <v>0.7305555555555555</v>
      </c>
      <c r="AM334" s="15" t="n">
        <v>0.7222222222222222</v>
      </c>
      <c r="AN334" s="15" t="n">
        <v>0.7236111111111111</v>
      </c>
      <c r="AO334" s="15" t="n">
        <v>0.7277777777777777</v>
      </c>
      <c r="AP334" s="15" t="n">
        <v>0.7256944444444444</v>
      </c>
      <c r="AQ334" s="15" t="n">
        <v>0.7347222222222223</v>
      </c>
      <c r="AR334" s="15" t="n">
        <v>0.7354166666666667</v>
      </c>
      <c r="AS334" s="15" t="n">
        <v>0.7375</v>
      </c>
      <c r="AT334" s="15" t="n">
        <v>0.7347222222222223</v>
      </c>
      <c r="AU334" s="15" t="n">
        <v>0.7319444444444444</v>
      </c>
      <c r="AV334" s="15" t="n">
        <v>0.7340277777777777</v>
      </c>
      <c r="AW334" s="15" t="n">
        <v>0.7368055555555556</v>
      </c>
      <c r="AX334" s="15" t="n">
        <v>0.7513888888888889</v>
      </c>
    </row>
    <row r="335">
      <c r="A335" s="14" t="n">
        <v>46354</v>
      </c>
      <c r="B335" s="15" t="n">
        <v>0.6902777777777778</v>
      </c>
      <c r="C335" s="15" t="n">
        <v>0.6777777777777778</v>
      </c>
      <c r="D335" s="15" t="n">
        <v>0.6951388888888889</v>
      </c>
      <c r="E335" s="15" t="n">
        <v>0.6958333333333333</v>
      </c>
      <c r="F335" s="15" t="n">
        <v>0.6986111111111111</v>
      </c>
      <c r="G335" s="15" t="n">
        <v>0.6986111111111111</v>
      </c>
      <c r="H335" s="15" t="n">
        <v>0.7006944444444444</v>
      </c>
      <c r="I335" s="15" t="n">
        <v>0.7006944444444444</v>
      </c>
      <c r="J335" s="15" t="n">
        <v>0.7027777777777777</v>
      </c>
      <c r="K335" s="15" t="n">
        <v>0.7041666666666667</v>
      </c>
      <c r="L335" s="15" t="n">
        <v>0.7069444444444445</v>
      </c>
      <c r="M335" s="15" t="n">
        <v>0.7055555555555556</v>
      </c>
      <c r="N335" s="15" t="n">
        <v>0.7048611111111112</v>
      </c>
      <c r="O335" s="15" t="n">
        <v>0.7055555555555556</v>
      </c>
      <c r="P335" s="15" t="n">
        <v>0.7097222222222223</v>
      </c>
      <c r="Q335" s="15" t="n">
        <v>0.70625</v>
      </c>
      <c r="R335" s="15" t="n">
        <v>0.7041666666666667</v>
      </c>
      <c r="S335" s="15" t="n">
        <v>0.7111111111111111</v>
      </c>
      <c r="T335" s="15" t="n">
        <v>0.7131944444444445</v>
      </c>
      <c r="U335" s="15" t="n">
        <v>0.7152777777777778</v>
      </c>
      <c r="V335" s="15" t="n">
        <v>0.7090277777777778</v>
      </c>
      <c r="W335" s="15" t="n">
        <v>0.7090277777777778</v>
      </c>
      <c r="X335" s="15" t="n">
        <v>0.7145833333333333</v>
      </c>
      <c r="Y335" s="15" t="n">
        <v>0.7104166666666667</v>
      </c>
      <c r="Z335" s="15" t="n">
        <v>0.7145833333333333</v>
      </c>
      <c r="AA335" s="15" t="n">
        <v>0.7159722222222222</v>
      </c>
      <c r="AB335" s="15" t="n">
        <v>0.7173611111111111</v>
      </c>
      <c r="AC335" s="15" t="n">
        <v>0.7180555555555556</v>
      </c>
      <c r="AD335" s="15" t="n">
        <v>0.71875</v>
      </c>
      <c r="AE335" s="15" t="n">
        <v>0.7194444444444444</v>
      </c>
      <c r="AF335" s="15" t="n">
        <v>0.7180555555555556</v>
      </c>
      <c r="AG335" s="15" t="n">
        <v>0.7201388888888889</v>
      </c>
      <c r="AH335" s="15" t="n">
        <v>0.7215277777777778</v>
      </c>
      <c r="AI335" s="15" t="n">
        <v>0.7243055555555555</v>
      </c>
      <c r="AJ335" s="15" t="n">
        <v>0.7229166666666667</v>
      </c>
      <c r="AK335" s="15" t="n">
        <v>0.7277777777777777</v>
      </c>
      <c r="AL335" s="15" t="n">
        <v>0.7305555555555555</v>
      </c>
      <c r="AM335" s="15" t="n">
        <v>0.7222222222222222</v>
      </c>
      <c r="AN335" s="15" t="n">
        <v>0.7236111111111111</v>
      </c>
      <c r="AO335" s="15" t="n">
        <v>0.7277777777777777</v>
      </c>
      <c r="AP335" s="15" t="n">
        <v>0.7256944444444444</v>
      </c>
      <c r="AQ335" s="15" t="n">
        <v>0.7347222222222223</v>
      </c>
      <c r="AR335" s="15" t="n">
        <v>0.7354166666666667</v>
      </c>
      <c r="AS335" s="15" t="n">
        <v>0.7368055555555556</v>
      </c>
      <c r="AT335" s="15" t="n">
        <v>0.7347222222222223</v>
      </c>
      <c r="AU335" s="15" t="n">
        <v>0.73125</v>
      </c>
      <c r="AV335" s="15" t="n">
        <v>0.7340277777777777</v>
      </c>
      <c r="AW335" s="15" t="n">
        <v>0.7368055555555556</v>
      </c>
      <c r="AX335" s="15" t="n">
        <v>0.7513888888888889</v>
      </c>
    </row>
    <row r="336">
      <c r="A336" s="14" t="n">
        <v>46355</v>
      </c>
      <c r="B336" s="15" t="n">
        <v>0.6895833333333333</v>
      </c>
      <c r="C336" s="15" t="n">
        <v>0.6777777777777778</v>
      </c>
      <c r="D336" s="15" t="n">
        <v>0.6951388888888889</v>
      </c>
      <c r="E336" s="15" t="n">
        <v>0.6958333333333333</v>
      </c>
      <c r="F336" s="15" t="n">
        <v>0.6986111111111111</v>
      </c>
      <c r="G336" s="15" t="n">
        <v>0.6986111111111111</v>
      </c>
      <c r="H336" s="15" t="n">
        <v>0.7</v>
      </c>
      <c r="I336" s="15" t="n">
        <v>0.7006944444444444</v>
      </c>
      <c r="J336" s="15" t="n">
        <v>0.7027777777777777</v>
      </c>
      <c r="K336" s="15" t="n">
        <v>0.7041666666666667</v>
      </c>
      <c r="L336" s="15" t="n">
        <v>0.70625</v>
      </c>
      <c r="M336" s="15" t="n">
        <v>0.7055555555555556</v>
      </c>
      <c r="N336" s="15" t="n">
        <v>0.7048611111111112</v>
      </c>
      <c r="O336" s="15" t="n">
        <v>0.7055555555555556</v>
      </c>
      <c r="P336" s="15" t="n">
        <v>0.7097222222222223</v>
      </c>
      <c r="Q336" s="15" t="n">
        <v>0.70625</v>
      </c>
      <c r="R336" s="15" t="n">
        <v>0.7041666666666667</v>
      </c>
      <c r="S336" s="15" t="n">
        <v>0.7111111111111111</v>
      </c>
      <c r="T336" s="15" t="n">
        <v>0.7131944444444445</v>
      </c>
      <c r="U336" s="15" t="n">
        <v>0.7145833333333333</v>
      </c>
      <c r="V336" s="15" t="n">
        <v>0.7090277777777778</v>
      </c>
      <c r="W336" s="15" t="n">
        <v>0.7083333333333334</v>
      </c>
      <c r="X336" s="15" t="n">
        <v>0.7138888888888889</v>
      </c>
      <c r="Y336" s="15" t="n">
        <v>0.7104166666666667</v>
      </c>
      <c r="Z336" s="15" t="n">
        <v>0.7138888888888889</v>
      </c>
      <c r="AA336" s="15" t="n">
        <v>0.7159722222222222</v>
      </c>
      <c r="AB336" s="15" t="n">
        <v>0.7173611111111111</v>
      </c>
      <c r="AC336" s="15" t="n">
        <v>0.7173611111111111</v>
      </c>
      <c r="AD336" s="15" t="n">
        <v>0.71875</v>
      </c>
      <c r="AE336" s="15" t="n">
        <v>0.7194444444444444</v>
      </c>
      <c r="AF336" s="15" t="n">
        <v>0.7180555555555556</v>
      </c>
      <c r="AG336" s="15" t="n">
        <v>0.7201388888888889</v>
      </c>
      <c r="AH336" s="15" t="n">
        <v>0.7208333333333333</v>
      </c>
      <c r="AI336" s="15" t="n">
        <v>0.7243055555555555</v>
      </c>
      <c r="AJ336" s="15" t="n">
        <v>0.7229166666666667</v>
      </c>
      <c r="AK336" s="15" t="n">
        <v>0.7277777777777777</v>
      </c>
      <c r="AL336" s="15" t="n">
        <v>0.7305555555555555</v>
      </c>
      <c r="AM336" s="15" t="n">
        <v>0.7222222222222222</v>
      </c>
      <c r="AN336" s="15" t="n">
        <v>0.7229166666666667</v>
      </c>
      <c r="AO336" s="15" t="n">
        <v>0.7277777777777777</v>
      </c>
      <c r="AP336" s="15" t="n">
        <v>0.7256944444444444</v>
      </c>
      <c r="AQ336" s="15" t="n">
        <v>0.7347222222222223</v>
      </c>
      <c r="AR336" s="15" t="n">
        <v>0.7354166666666667</v>
      </c>
      <c r="AS336" s="15" t="n">
        <v>0.7368055555555556</v>
      </c>
      <c r="AT336" s="15" t="n">
        <v>0.7347222222222223</v>
      </c>
      <c r="AU336" s="15" t="n">
        <v>0.73125</v>
      </c>
      <c r="AV336" s="15" t="n">
        <v>0.7340277777777777</v>
      </c>
      <c r="AW336" s="15" t="n">
        <v>0.7368055555555556</v>
      </c>
      <c r="AX336" s="15" t="n">
        <v>0.7513888888888889</v>
      </c>
    </row>
    <row r="337">
      <c r="A337" s="14" t="n">
        <v>46356</v>
      </c>
      <c r="B337" s="15" t="n">
        <v>0.6895833333333333</v>
      </c>
      <c r="C337" s="15" t="n">
        <v>0.6770833333333334</v>
      </c>
      <c r="D337" s="15" t="n">
        <v>0.6951388888888889</v>
      </c>
      <c r="E337" s="15" t="n">
        <v>0.6958333333333333</v>
      </c>
      <c r="F337" s="15" t="n">
        <v>0.6986111111111111</v>
      </c>
      <c r="G337" s="15" t="n">
        <v>0.6986111111111111</v>
      </c>
      <c r="H337" s="15" t="n">
        <v>0.7</v>
      </c>
      <c r="I337" s="15" t="n">
        <v>0.7006944444444444</v>
      </c>
      <c r="J337" s="15" t="n">
        <v>0.7020833333333333</v>
      </c>
      <c r="K337" s="15" t="n">
        <v>0.7034722222222223</v>
      </c>
      <c r="L337" s="15" t="n">
        <v>0.70625</v>
      </c>
      <c r="M337" s="15" t="n">
        <v>0.7055555555555556</v>
      </c>
      <c r="N337" s="15" t="n">
        <v>0.7048611111111112</v>
      </c>
      <c r="O337" s="15" t="n">
        <v>0.7055555555555556</v>
      </c>
      <c r="P337" s="15" t="n">
        <v>0.7097222222222223</v>
      </c>
      <c r="Q337" s="15" t="n">
        <v>0.70625</v>
      </c>
      <c r="R337" s="15" t="n">
        <v>0.7041666666666667</v>
      </c>
      <c r="S337" s="15" t="n">
        <v>0.7111111111111111</v>
      </c>
      <c r="T337" s="15" t="n">
        <v>0.7125</v>
      </c>
      <c r="U337" s="15" t="n">
        <v>0.7145833333333333</v>
      </c>
      <c r="V337" s="15" t="n">
        <v>0.7090277777777778</v>
      </c>
      <c r="W337" s="15" t="n">
        <v>0.7083333333333334</v>
      </c>
      <c r="X337" s="15" t="n">
        <v>0.7138888888888889</v>
      </c>
      <c r="Y337" s="15" t="n">
        <v>0.7104166666666667</v>
      </c>
      <c r="Z337" s="15" t="n">
        <v>0.7138888888888889</v>
      </c>
      <c r="AA337" s="15" t="n">
        <v>0.7159722222222222</v>
      </c>
      <c r="AB337" s="15" t="n">
        <v>0.7173611111111111</v>
      </c>
      <c r="AC337" s="15" t="n">
        <v>0.7173611111111111</v>
      </c>
      <c r="AD337" s="15" t="n">
        <v>0.71875</v>
      </c>
      <c r="AE337" s="15" t="n">
        <v>0.7194444444444444</v>
      </c>
      <c r="AF337" s="15" t="n">
        <v>0.7180555555555556</v>
      </c>
      <c r="AG337" s="15" t="n">
        <v>0.7201388888888889</v>
      </c>
      <c r="AH337" s="15" t="n">
        <v>0.7208333333333333</v>
      </c>
      <c r="AI337" s="15" t="n">
        <v>0.7243055555555555</v>
      </c>
      <c r="AJ337" s="15" t="n">
        <v>0.7229166666666667</v>
      </c>
      <c r="AK337" s="15" t="n">
        <v>0.7277777777777777</v>
      </c>
      <c r="AL337" s="15" t="n">
        <v>0.7305555555555555</v>
      </c>
      <c r="AM337" s="15" t="n">
        <v>0.7222222222222222</v>
      </c>
      <c r="AN337" s="15" t="n">
        <v>0.7229166666666667</v>
      </c>
      <c r="AO337" s="15" t="n">
        <v>0.7270833333333333</v>
      </c>
      <c r="AP337" s="15" t="n">
        <v>0.7256944444444444</v>
      </c>
      <c r="AQ337" s="15" t="n">
        <v>0.7340277777777777</v>
      </c>
      <c r="AR337" s="15" t="n">
        <v>0.7347222222222223</v>
      </c>
      <c r="AS337" s="15" t="n">
        <v>0.7368055555555556</v>
      </c>
      <c r="AT337" s="15" t="n">
        <v>0.7347222222222223</v>
      </c>
      <c r="AU337" s="15" t="n">
        <v>0.73125</v>
      </c>
      <c r="AV337" s="15" t="n">
        <v>0.7340277777777777</v>
      </c>
      <c r="AW337" s="15" t="n">
        <v>0.7368055555555556</v>
      </c>
      <c r="AX337" s="15" t="n">
        <v>0.7513888888888889</v>
      </c>
    </row>
    <row r="338">
      <c r="A338" s="14" t="n">
        <v>46357</v>
      </c>
      <c r="B338" s="15" t="n">
        <v>0.6895833333333333</v>
      </c>
      <c r="C338" s="15" t="n">
        <v>0.6770833333333334</v>
      </c>
      <c r="D338" s="15" t="n">
        <v>0.6951388888888889</v>
      </c>
      <c r="E338" s="15" t="n">
        <v>0.6951388888888889</v>
      </c>
      <c r="F338" s="15" t="n">
        <v>0.6986111111111111</v>
      </c>
      <c r="G338" s="15" t="n">
        <v>0.6986111111111111</v>
      </c>
      <c r="H338" s="15" t="n">
        <v>0.7</v>
      </c>
      <c r="I338" s="15" t="n">
        <v>0.7</v>
      </c>
      <c r="J338" s="15" t="n">
        <v>0.7020833333333333</v>
      </c>
      <c r="K338" s="15" t="n">
        <v>0.7034722222222223</v>
      </c>
      <c r="L338" s="15" t="n">
        <v>0.70625</v>
      </c>
      <c r="M338" s="15" t="n">
        <v>0.7055555555555556</v>
      </c>
      <c r="N338" s="15" t="n">
        <v>0.7041666666666667</v>
      </c>
      <c r="O338" s="15" t="n">
        <v>0.7055555555555556</v>
      </c>
      <c r="P338" s="15" t="n">
        <v>0.7097222222222223</v>
      </c>
      <c r="Q338" s="15" t="n">
        <v>0.70625</v>
      </c>
      <c r="R338" s="15" t="n">
        <v>0.7041666666666667</v>
      </c>
      <c r="S338" s="15" t="n">
        <v>0.7111111111111111</v>
      </c>
      <c r="T338" s="15" t="n">
        <v>0.7125</v>
      </c>
      <c r="U338" s="15" t="n">
        <v>0.7145833333333333</v>
      </c>
      <c r="V338" s="15" t="n">
        <v>0.7083333333333334</v>
      </c>
      <c r="W338" s="15" t="n">
        <v>0.7083333333333334</v>
      </c>
      <c r="X338" s="15" t="n">
        <v>0.7138888888888889</v>
      </c>
      <c r="Y338" s="15" t="n">
        <v>0.7104166666666667</v>
      </c>
      <c r="Z338" s="15" t="n">
        <v>0.7138888888888889</v>
      </c>
      <c r="AA338" s="15" t="n">
        <v>0.7159722222222222</v>
      </c>
      <c r="AB338" s="15" t="n">
        <v>0.7173611111111111</v>
      </c>
      <c r="AC338" s="15" t="n">
        <v>0.7173611111111111</v>
      </c>
      <c r="AD338" s="15" t="n">
        <v>0.71875</v>
      </c>
      <c r="AE338" s="15" t="n">
        <v>0.7194444444444444</v>
      </c>
      <c r="AF338" s="15" t="n">
        <v>0.7173611111111111</v>
      </c>
      <c r="AG338" s="15" t="n">
        <v>0.7201388888888889</v>
      </c>
      <c r="AH338" s="15" t="n">
        <v>0.7208333333333333</v>
      </c>
      <c r="AI338" s="15" t="n">
        <v>0.7243055555555555</v>
      </c>
      <c r="AJ338" s="15" t="n">
        <v>0.7229166666666667</v>
      </c>
      <c r="AK338" s="15" t="n">
        <v>0.7277777777777777</v>
      </c>
      <c r="AL338" s="15" t="n">
        <v>0.7305555555555555</v>
      </c>
      <c r="AM338" s="15" t="n">
        <v>0.7222222222222222</v>
      </c>
      <c r="AN338" s="15" t="n">
        <v>0.7229166666666667</v>
      </c>
      <c r="AO338" s="15" t="n">
        <v>0.7270833333333333</v>
      </c>
      <c r="AP338" s="15" t="n">
        <v>0.7256944444444444</v>
      </c>
      <c r="AQ338" s="15" t="n">
        <v>0.7340277777777777</v>
      </c>
      <c r="AR338" s="15" t="n">
        <v>0.7347222222222223</v>
      </c>
      <c r="AS338" s="15" t="n">
        <v>0.7368055555555556</v>
      </c>
      <c r="AT338" s="15" t="n">
        <v>0.7347222222222223</v>
      </c>
      <c r="AU338" s="15" t="n">
        <v>0.73125</v>
      </c>
      <c r="AV338" s="15" t="n">
        <v>0.7340277777777777</v>
      </c>
      <c r="AW338" s="15" t="n">
        <v>0.7368055555555556</v>
      </c>
      <c r="AX338" s="15" t="n">
        <v>0.7513888888888889</v>
      </c>
    </row>
    <row r="339">
      <c r="A339" s="14" t="n">
        <v>46358</v>
      </c>
      <c r="B339" s="15" t="n">
        <v>0.6888888888888889</v>
      </c>
      <c r="C339" s="15" t="n">
        <v>0.6770833333333334</v>
      </c>
      <c r="D339" s="15" t="n">
        <v>0.6944444444444444</v>
      </c>
      <c r="E339" s="15" t="n">
        <v>0.6951388888888889</v>
      </c>
      <c r="F339" s="15" t="n">
        <v>0.6986111111111111</v>
      </c>
      <c r="G339" s="15" t="n">
        <v>0.6979166666666666</v>
      </c>
      <c r="H339" s="15" t="n">
        <v>0.7</v>
      </c>
      <c r="I339" s="15" t="n">
        <v>0.7</v>
      </c>
      <c r="J339" s="15" t="n">
        <v>0.7020833333333333</v>
      </c>
      <c r="K339" s="15" t="n">
        <v>0.7034722222222223</v>
      </c>
      <c r="L339" s="15" t="n">
        <v>0.70625</v>
      </c>
      <c r="M339" s="15" t="n">
        <v>0.7055555555555556</v>
      </c>
      <c r="N339" s="15" t="n">
        <v>0.7041666666666667</v>
      </c>
      <c r="O339" s="15" t="n">
        <v>0.7055555555555556</v>
      </c>
      <c r="P339" s="15" t="n">
        <v>0.7097222222222223</v>
      </c>
      <c r="Q339" s="15" t="n">
        <v>0.7055555555555556</v>
      </c>
      <c r="R339" s="15" t="n">
        <v>0.7041666666666667</v>
      </c>
      <c r="S339" s="15" t="n">
        <v>0.7111111111111111</v>
      </c>
      <c r="T339" s="15" t="n">
        <v>0.7125</v>
      </c>
      <c r="U339" s="15" t="n">
        <v>0.7145833333333333</v>
      </c>
      <c r="V339" s="15" t="n">
        <v>0.7083333333333334</v>
      </c>
      <c r="W339" s="15" t="n">
        <v>0.7083333333333334</v>
      </c>
      <c r="X339" s="15" t="n">
        <v>0.7138888888888889</v>
      </c>
      <c r="Y339" s="15" t="n">
        <v>0.7104166666666667</v>
      </c>
      <c r="Z339" s="15" t="n">
        <v>0.7138888888888889</v>
      </c>
      <c r="AA339" s="15" t="n">
        <v>0.7152777777777778</v>
      </c>
      <c r="AB339" s="15" t="n">
        <v>0.7173611111111111</v>
      </c>
      <c r="AC339" s="15" t="n">
        <v>0.7173611111111111</v>
      </c>
      <c r="AD339" s="15" t="n">
        <v>0.71875</v>
      </c>
      <c r="AE339" s="15" t="n">
        <v>0.7194444444444444</v>
      </c>
      <c r="AF339" s="15" t="n">
        <v>0.7173611111111111</v>
      </c>
      <c r="AG339" s="15" t="n">
        <v>0.7201388888888889</v>
      </c>
      <c r="AH339" s="15" t="n">
        <v>0.7208333333333333</v>
      </c>
      <c r="AI339" s="15" t="n">
        <v>0.7243055555555555</v>
      </c>
      <c r="AJ339" s="15" t="n">
        <v>0.7229166666666667</v>
      </c>
      <c r="AK339" s="15" t="n">
        <v>0.7270833333333333</v>
      </c>
      <c r="AL339" s="15" t="n">
        <v>0.7305555555555555</v>
      </c>
      <c r="AM339" s="15" t="n">
        <v>0.7222222222222222</v>
      </c>
      <c r="AN339" s="15" t="n">
        <v>0.7229166666666667</v>
      </c>
      <c r="AO339" s="15" t="n">
        <v>0.7270833333333333</v>
      </c>
      <c r="AP339" s="15" t="n">
        <v>0.7256944444444444</v>
      </c>
      <c r="AQ339" s="15" t="n">
        <v>0.7340277777777777</v>
      </c>
      <c r="AR339" s="15" t="n">
        <v>0.7347222222222223</v>
      </c>
      <c r="AS339" s="15" t="n">
        <v>0.7368055555555556</v>
      </c>
      <c r="AT339" s="15" t="n">
        <v>0.7347222222222223</v>
      </c>
      <c r="AU339" s="15" t="n">
        <v>0.73125</v>
      </c>
      <c r="AV339" s="15" t="n">
        <v>0.7333333333333333</v>
      </c>
      <c r="AW339" s="15" t="n">
        <v>0.7368055555555556</v>
      </c>
      <c r="AX339" s="15" t="n">
        <v>0.7513888888888889</v>
      </c>
    </row>
    <row r="340">
      <c r="A340" s="14" t="n">
        <v>46359</v>
      </c>
      <c r="B340" s="15" t="n">
        <v>0.6888888888888889</v>
      </c>
      <c r="C340" s="15" t="n">
        <v>0.6770833333333334</v>
      </c>
      <c r="D340" s="15" t="n">
        <v>0.6944444444444444</v>
      </c>
      <c r="E340" s="15" t="n">
        <v>0.6951388888888889</v>
      </c>
      <c r="F340" s="15" t="n">
        <v>0.6986111111111111</v>
      </c>
      <c r="G340" s="15" t="n">
        <v>0.6979166666666666</v>
      </c>
      <c r="H340" s="15" t="n">
        <v>0.7</v>
      </c>
      <c r="I340" s="15" t="n">
        <v>0.7</v>
      </c>
      <c r="J340" s="15" t="n">
        <v>0.7020833333333333</v>
      </c>
      <c r="K340" s="15" t="n">
        <v>0.7034722222222223</v>
      </c>
      <c r="L340" s="15" t="n">
        <v>0.70625</v>
      </c>
      <c r="M340" s="15" t="n">
        <v>0.7055555555555556</v>
      </c>
      <c r="N340" s="15" t="n">
        <v>0.7041666666666667</v>
      </c>
      <c r="O340" s="15" t="n">
        <v>0.7055555555555556</v>
      </c>
      <c r="P340" s="15" t="n">
        <v>0.7097222222222223</v>
      </c>
      <c r="Q340" s="15" t="n">
        <v>0.7055555555555556</v>
      </c>
      <c r="R340" s="15" t="n">
        <v>0.7041666666666667</v>
      </c>
      <c r="S340" s="15" t="n">
        <v>0.7111111111111111</v>
      </c>
      <c r="T340" s="15" t="n">
        <v>0.7125</v>
      </c>
      <c r="U340" s="15" t="n">
        <v>0.7145833333333333</v>
      </c>
      <c r="V340" s="15" t="n">
        <v>0.7083333333333334</v>
      </c>
      <c r="W340" s="15" t="n">
        <v>0.7083333333333334</v>
      </c>
      <c r="X340" s="15" t="n">
        <v>0.7138888888888889</v>
      </c>
      <c r="Y340" s="15" t="n">
        <v>0.7097222222222223</v>
      </c>
      <c r="Z340" s="15" t="n">
        <v>0.7138888888888889</v>
      </c>
      <c r="AA340" s="15" t="n">
        <v>0.7152777777777778</v>
      </c>
      <c r="AB340" s="15" t="n">
        <v>0.7166666666666667</v>
      </c>
      <c r="AC340" s="15" t="n">
        <v>0.7173611111111111</v>
      </c>
      <c r="AD340" s="15" t="n">
        <v>0.71875</v>
      </c>
      <c r="AE340" s="15" t="n">
        <v>0.7194444444444444</v>
      </c>
      <c r="AF340" s="15" t="n">
        <v>0.7173611111111111</v>
      </c>
      <c r="AG340" s="15" t="n">
        <v>0.7201388888888889</v>
      </c>
      <c r="AH340" s="15" t="n">
        <v>0.7208333333333333</v>
      </c>
      <c r="AI340" s="15" t="n">
        <v>0.7243055555555555</v>
      </c>
      <c r="AJ340" s="15" t="n">
        <v>0.7229166666666667</v>
      </c>
      <c r="AK340" s="15" t="n">
        <v>0.7270833333333333</v>
      </c>
      <c r="AL340" s="15" t="n">
        <v>0.7305555555555555</v>
      </c>
      <c r="AM340" s="15" t="n">
        <v>0.7222222222222222</v>
      </c>
      <c r="AN340" s="15" t="n">
        <v>0.7229166666666667</v>
      </c>
      <c r="AO340" s="15" t="n">
        <v>0.7270833333333333</v>
      </c>
      <c r="AP340" s="15" t="n">
        <v>0.7256944444444444</v>
      </c>
      <c r="AQ340" s="15" t="n">
        <v>0.7340277777777777</v>
      </c>
      <c r="AR340" s="15" t="n">
        <v>0.7347222222222223</v>
      </c>
      <c r="AS340" s="15" t="n">
        <v>0.7368055555555556</v>
      </c>
      <c r="AT340" s="15" t="n">
        <v>0.7347222222222223</v>
      </c>
      <c r="AU340" s="15" t="n">
        <v>0.73125</v>
      </c>
      <c r="AV340" s="15" t="n">
        <v>0.7333333333333333</v>
      </c>
      <c r="AW340" s="15" t="n">
        <v>0.7368055555555556</v>
      </c>
      <c r="AX340" s="15" t="n">
        <v>0.7513888888888889</v>
      </c>
    </row>
    <row r="341">
      <c r="A341" s="14" t="n">
        <v>46360</v>
      </c>
      <c r="B341" s="15" t="n">
        <v>0.6888888888888889</v>
      </c>
      <c r="C341" s="15" t="n">
        <v>0.6763888888888889</v>
      </c>
      <c r="D341" s="15" t="n">
        <v>0.6944444444444444</v>
      </c>
      <c r="E341" s="15" t="n">
        <v>0.6951388888888889</v>
      </c>
      <c r="F341" s="15" t="n">
        <v>0.6979166666666666</v>
      </c>
      <c r="G341" s="15" t="n">
        <v>0.6979166666666666</v>
      </c>
      <c r="H341" s="15" t="n">
        <v>0.7</v>
      </c>
      <c r="I341" s="15" t="n">
        <v>0.7</v>
      </c>
      <c r="J341" s="15" t="n">
        <v>0.7020833333333333</v>
      </c>
      <c r="K341" s="15" t="n">
        <v>0.7034722222222223</v>
      </c>
      <c r="L341" s="15" t="n">
        <v>0.70625</v>
      </c>
      <c r="M341" s="15" t="n">
        <v>0.7055555555555556</v>
      </c>
      <c r="N341" s="15" t="n">
        <v>0.7041666666666667</v>
      </c>
      <c r="O341" s="15" t="n">
        <v>0.7055555555555556</v>
      </c>
      <c r="P341" s="15" t="n">
        <v>0.7097222222222223</v>
      </c>
      <c r="Q341" s="15" t="n">
        <v>0.7055555555555556</v>
      </c>
      <c r="R341" s="15" t="n">
        <v>0.7041666666666667</v>
      </c>
      <c r="S341" s="15" t="n">
        <v>0.7111111111111111</v>
      </c>
      <c r="T341" s="15" t="n">
        <v>0.7125</v>
      </c>
      <c r="U341" s="15" t="n">
        <v>0.7145833333333333</v>
      </c>
      <c r="V341" s="15" t="n">
        <v>0.7083333333333334</v>
      </c>
      <c r="W341" s="15" t="n">
        <v>0.7083333333333334</v>
      </c>
      <c r="X341" s="15" t="n">
        <v>0.7138888888888889</v>
      </c>
      <c r="Y341" s="15" t="n">
        <v>0.7097222222222223</v>
      </c>
      <c r="Z341" s="15" t="n">
        <v>0.7138888888888889</v>
      </c>
      <c r="AA341" s="15" t="n">
        <v>0.7152777777777778</v>
      </c>
      <c r="AB341" s="15" t="n">
        <v>0.7166666666666667</v>
      </c>
      <c r="AC341" s="15" t="n">
        <v>0.7173611111111111</v>
      </c>
      <c r="AD341" s="15" t="n">
        <v>0.71875</v>
      </c>
      <c r="AE341" s="15" t="n">
        <v>0.7194444444444444</v>
      </c>
      <c r="AF341" s="15" t="n">
        <v>0.7173611111111111</v>
      </c>
      <c r="AG341" s="15" t="n">
        <v>0.7201388888888889</v>
      </c>
      <c r="AH341" s="15" t="n">
        <v>0.7208333333333333</v>
      </c>
      <c r="AI341" s="15" t="n">
        <v>0.7243055555555555</v>
      </c>
      <c r="AJ341" s="15" t="n">
        <v>0.7229166666666667</v>
      </c>
      <c r="AK341" s="15" t="n">
        <v>0.7270833333333333</v>
      </c>
      <c r="AL341" s="15" t="n">
        <v>0.7305555555555555</v>
      </c>
      <c r="AM341" s="15" t="n">
        <v>0.7222222222222222</v>
      </c>
      <c r="AN341" s="15" t="n">
        <v>0.7229166666666667</v>
      </c>
      <c r="AO341" s="15" t="n">
        <v>0.7270833333333333</v>
      </c>
      <c r="AP341" s="15" t="n">
        <v>0.7256944444444444</v>
      </c>
      <c r="AQ341" s="15" t="n">
        <v>0.7340277777777777</v>
      </c>
      <c r="AR341" s="15" t="n">
        <v>0.7347222222222223</v>
      </c>
      <c r="AS341" s="15" t="n">
        <v>0.7368055555555556</v>
      </c>
      <c r="AT341" s="15" t="n">
        <v>0.7347222222222223</v>
      </c>
      <c r="AU341" s="15" t="n">
        <v>0.73125</v>
      </c>
      <c r="AV341" s="15" t="n">
        <v>0.7340277777777777</v>
      </c>
      <c r="AW341" s="15" t="n">
        <v>0.7368055555555556</v>
      </c>
      <c r="AX341" s="15" t="n">
        <v>0.7513888888888889</v>
      </c>
    </row>
    <row r="342">
      <c r="A342" s="14" t="n">
        <v>46361</v>
      </c>
      <c r="B342" s="15" t="n">
        <v>0.6888888888888889</v>
      </c>
      <c r="C342" s="15" t="n">
        <v>0.6763888888888889</v>
      </c>
      <c r="D342" s="15" t="n">
        <v>0.6944444444444444</v>
      </c>
      <c r="E342" s="15" t="n">
        <v>0.6951388888888889</v>
      </c>
      <c r="F342" s="15" t="n">
        <v>0.6979166666666666</v>
      </c>
      <c r="G342" s="15" t="n">
        <v>0.6979166666666666</v>
      </c>
      <c r="H342" s="15" t="n">
        <v>0.6993055555555555</v>
      </c>
      <c r="I342" s="15" t="n">
        <v>0.7</v>
      </c>
      <c r="J342" s="15" t="n">
        <v>0.7020833333333333</v>
      </c>
      <c r="K342" s="15" t="n">
        <v>0.7034722222222223</v>
      </c>
      <c r="L342" s="15" t="n">
        <v>0.70625</v>
      </c>
      <c r="M342" s="15" t="n">
        <v>0.7055555555555556</v>
      </c>
      <c r="N342" s="15" t="n">
        <v>0.7041666666666667</v>
      </c>
      <c r="O342" s="15" t="n">
        <v>0.7055555555555556</v>
      </c>
      <c r="P342" s="15" t="n">
        <v>0.7104166666666667</v>
      </c>
      <c r="Q342" s="15" t="n">
        <v>0.7055555555555556</v>
      </c>
      <c r="R342" s="15" t="n">
        <v>0.7041666666666667</v>
      </c>
      <c r="S342" s="15" t="n">
        <v>0.7104166666666667</v>
      </c>
      <c r="T342" s="15" t="n">
        <v>0.7125</v>
      </c>
      <c r="U342" s="15" t="n">
        <v>0.7145833333333333</v>
      </c>
      <c r="V342" s="15" t="n">
        <v>0.7083333333333334</v>
      </c>
      <c r="W342" s="15" t="n">
        <v>0.7083333333333334</v>
      </c>
      <c r="X342" s="15" t="n">
        <v>0.7138888888888889</v>
      </c>
      <c r="Y342" s="15" t="n">
        <v>0.7097222222222223</v>
      </c>
      <c r="Z342" s="15" t="n">
        <v>0.7138888888888889</v>
      </c>
      <c r="AA342" s="15" t="n">
        <v>0.7152777777777778</v>
      </c>
      <c r="AB342" s="15" t="n">
        <v>0.7166666666666667</v>
      </c>
      <c r="AC342" s="15" t="n">
        <v>0.7173611111111111</v>
      </c>
      <c r="AD342" s="15" t="n">
        <v>0.71875</v>
      </c>
      <c r="AE342" s="15" t="n">
        <v>0.7194444444444444</v>
      </c>
      <c r="AF342" s="15" t="n">
        <v>0.7173611111111111</v>
      </c>
      <c r="AG342" s="15" t="n">
        <v>0.7201388888888889</v>
      </c>
      <c r="AH342" s="15" t="n">
        <v>0.7208333333333333</v>
      </c>
      <c r="AI342" s="15" t="n">
        <v>0.7243055555555555</v>
      </c>
      <c r="AJ342" s="15" t="n">
        <v>0.7229166666666667</v>
      </c>
      <c r="AK342" s="15" t="n">
        <v>0.7270833333333333</v>
      </c>
      <c r="AL342" s="15" t="n">
        <v>0.7305555555555555</v>
      </c>
      <c r="AM342" s="15" t="n">
        <v>0.7222222222222222</v>
      </c>
      <c r="AN342" s="15" t="n">
        <v>0.7229166666666667</v>
      </c>
      <c r="AO342" s="15" t="n">
        <v>0.7270833333333333</v>
      </c>
      <c r="AP342" s="15" t="n">
        <v>0.7256944444444444</v>
      </c>
      <c r="AQ342" s="15" t="n">
        <v>0.7340277777777777</v>
      </c>
      <c r="AR342" s="15" t="n">
        <v>0.7347222222222223</v>
      </c>
      <c r="AS342" s="15" t="n">
        <v>0.7368055555555556</v>
      </c>
      <c r="AT342" s="15" t="n">
        <v>0.7347222222222223</v>
      </c>
      <c r="AU342" s="15" t="n">
        <v>0.73125</v>
      </c>
      <c r="AV342" s="15" t="n">
        <v>0.7340277777777777</v>
      </c>
      <c r="AW342" s="15" t="n">
        <v>0.7368055555555556</v>
      </c>
      <c r="AX342" s="15" t="n">
        <v>0.7513888888888889</v>
      </c>
    </row>
    <row r="343">
      <c r="A343" s="14" t="n">
        <v>46362</v>
      </c>
      <c r="B343" s="15" t="n">
        <v>0.6888888888888889</v>
      </c>
      <c r="C343" s="15" t="n">
        <v>0.6763888888888889</v>
      </c>
      <c r="D343" s="15" t="n">
        <v>0.6944444444444444</v>
      </c>
      <c r="E343" s="15" t="n">
        <v>0.6951388888888889</v>
      </c>
      <c r="F343" s="15" t="n">
        <v>0.6979166666666666</v>
      </c>
      <c r="G343" s="15" t="n">
        <v>0.6979166666666666</v>
      </c>
      <c r="H343" s="15" t="n">
        <v>0.6993055555555555</v>
      </c>
      <c r="I343" s="15" t="n">
        <v>0.7</v>
      </c>
      <c r="J343" s="15" t="n">
        <v>0.7020833333333333</v>
      </c>
      <c r="K343" s="15" t="n">
        <v>0.7034722222222223</v>
      </c>
      <c r="L343" s="15" t="n">
        <v>0.70625</v>
      </c>
      <c r="M343" s="15" t="n">
        <v>0.7055555555555556</v>
      </c>
      <c r="N343" s="15" t="n">
        <v>0.7041666666666667</v>
      </c>
      <c r="O343" s="15" t="n">
        <v>0.7055555555555556</v>
      </c>
      <c r="P343" s="15" t="n">
        <v>0.7104166666666667</v>
      </c>
      <c r="Q343" s="15" t="n">
        <v>0.7055555555555556</v>
      </c>
      <c r="R343" s="15" t="n">
        <v>0.7034722222222223</v>
      </c>
      <c r="S343" s="15" t="n">
        <v>0.7104166666666667</v>
      </c>
      <c r="T343" s="15" t="n">
        <v>0.7125</v>
      </c>
      <c r="U343" s="15" t="n">
        <v>0.7145833333333333</v>
      </c>
      <c r="V343" s="15" t="n">
        <v>0.7083333333333334</v>
      </c>
      <c r="W343" s="15" t="n">
        <v>0.7083333333333334</v>
      </c>
      <c r="X343" s="15" t="n">
        <v>0.7138888888888889</v>
      </c>
      <c r="Y343" s="15" t="n">
        <v>0.7104166666666667</v>
      </c>
      <c r="Z343" s="15" t="n">
        <v>0.7138888888888889</v>
      </c>
      <c r="AA343" s="15" t="n">
        <v>0.7152777777777778</v>
      </c>
      <c r="AB343" s="15" t="n">
        <v>0.7173611111111111</v>
      </c>
      <c r="AC343" s="15" t="n">
        <v>0.7173611111111111</v>
      </c>
      <c r="AD343" s="15" t="n">
        <v>0.71875</v>
      </c>
      <c r="AE343" s="15" t="n">
        <v>0.7194444444444444</v>
      </c>
      <c r="AF343" s="15" t="n">
        <v>0.7173611111111111</v>
      </c>
      <c r="AG343" s="15" t="n">
        <v>0.7201388888888889</v>
      </c>
      <c r="AH343" s="15" t="n">
        <v>0.7208333333333333</v>
      </c>
      <c r="AI343" s="15" t="n">
        <v>0.7243055555555555</v>
      </c>
      <c r="AJ343" s="15" t="n">
        <v>0.7229166666666667</v>
      </c>
      <c r="AK343" s="15" t="n">
        <v>0.7270833333333333</v>
      </c>
      <c r="AL343" s="15" t="n">
        <v>0.7305555555555555</v>
      </c>
      <c r="AM343" s="15" t="n">
        <v>0.7222222222222222</v>
      </c>
      <c r="AN343" s="15" t="n">
        <v>0.7229166666666667</v>
      </c>
      <c r="AO343" s="15" t="n">
        <v>0.7270833333333333</v>
      </c>
      <c r="AP343" s="15" t="n">
        <v>0.7256944444444444</v>
      </c>
      <c r="AQ343" s="15" t="n">
        <v>0.7340277777777777</v>
      </c>
      <c r="AR343" s="15" t="n">
        <v>0.7347222222222223</v>
      </c>
      <c r="AS343" s="15" t="n">
        <v>0.7368055555555556</v>
      </c>
      <c r="AT343" s="15" t="n">
        <v>0.7347222222222223</v>
      </c>
      <c r="AU343" s="15" t="n">
        <v>0.73125</v>
      </c>
      <c r="AV343" s="15" t="n">
        <v>0.7340277777777777</v>
      </c>
      <c r="AW343" s="15" t="n">
        <v>0.7368055555555556</v>
      </c>
      <c r="AX343" s="15" t="n">
        <v>0.7513888888888889</v>
      </c>
    </row>
    <row r="344">
      <c r="A344" s="14" t="n">
        <v>46363</v>
      </c>
      <c r="B344" s="15" t="n">
        <v>0.6888888888888889</v>
      </c>
      <c r="C344" s="15" t="n">
        <v>0.6763888888888889</v>
      </c>
      <c r="D344" s="15" t="n">
        <v>0.6944444444444444</v>
      </c>
      <c r="E344" s="15" t="n">
        <v>0.6951388888888889</v>
      </c>
      <c r="F344" s="15" t="n">
        <v>0.6979166666666666</v>
      </c>
      <c r="G344" s="15" t="n">
        <v>0.6979166666666666</v>
      </c>
      <c r="H344" s="15" t="n">
        <v>0.6993055555555555</v>
      </c>
      <c r="I344" s="15" t="n">
        <v>0.7</v>
      </c>
      <c r="J344" s="15" t="n">
        <v>0.7020833333333333</v>
      </c>
      <c r="K344" s="15" t="n">
        <v>0.7034722222222223</v>
      </c>
      <c r="L344" s="15" t="n">
        <v>0.70625</v>
      </c>
      <c r="M344" s="15" t="n">
        <v>0.7055555555555556</v>
      </c>
      <c r="N344" s="15" t="n">
        <v>0.7041666666666667</v>
      </c>
      <c r="O344" s="15" t="n">
        <v>0.7055555555555556</v>
      </c>
      <c r="P344" s="15" t="n">
        <v>0.7104166666666667</v>
      </c>
      <c r="Q344" s="15" t="n">
        <v>0.7055555555555556</v>
      </c>
      <c r="R344" s="15" t="n">
        <v>0.7041666666666667</v>
      </c>
      <c r="S344" s="15" t="n">
        <v>0.7111111111111111</v>
      </c>
      <c r="T344" s="15" t="n">
        <v>0.7125</v>
      </c>
      <c r="U344" s="15" t="n">
        <v>0.7145833333333333</v>
      </c>
      <c r="V344" s="15" t="n">
        <v>0.7083333333333334</v>
      </c>
      <c r="W344" s="15" t="n">
        <v>0.7083333333333334</v>
      </c>
      <c r="X344" s="15" t="n">
        <v>0.7138888888888889</v>
      </c>
      <c r="Y344" s="15" t="n">
        <v>0.7104166666666667</v>
      </c>
      <c r="Z344" s="15" t="n">
        <v>0.7138888888888889</v>
      </c>
      <c r="AA344" s="15" t="n">
        <v>0.7159722222222222</v>
      </c>
      <c r="AB344" s="15" t="n">
        <v>0.7173611111111111</v>
      </c>
      <c r="AC344" s="15" t="n">
        <v>0.7173611111111111</v>
      </c>
      <c r="AD344" s="15" t="n">
        <v>0.71875</v>
      </c>
      <c r="AE344" s="15" t="n">
        <v>0.7194444444444444</v>
      </c>
      <c r="AF344" s="15" t="n">
        <v>0.7173611111111111</v>
      </c>
      <c r="AG344" s="15" t="n">
        <v>0.7201388888888889</v>
      </c>
      <c r="AH344" s="15" t="n">
        <v>0.7208333333333333</v>
      </c>
      <c r="AI344" s="15" t="n">
        <v>0.7243055555555555</v>
      </c>
      <c r="AJ344" s="15" t="n">
        <v>0.7229166666666667</v>
      </c>
      <c r="AK344" s="15" t="n">
        <v>0.7277777777777777</v>
      </c>
      <c r="AL344" s="15" t="n">
        <v>0.7305555555555555</v>
      </c>
      <c r="AM344" s="15" t="n">
        <v>0.7222222222222222</v>
      </c>
      <c r="AN344" s="15" t="n">
        <v>0.7229166666666667</v>
      </c>
      <c r="AO344" s="15" t="n">
        <v>0.7270833333333333</v>
      </c>
      <c r="AP344" s="15" t="n">
        <v>0.7256944444444444</v>
      </c>
      <c r="AQ344" s="15" t="n">
        <v>0.7340277777777777</v>
      </c>
      <c r="AR344" s="15" t="n">
        <v>0.7347222222222223</v>
      </c>
      <c r="AS344" s="15" t="n">
        <v>0.7368055555555556</v>
      </c>
      <c r="AT344" s="15" t="n">
        <v>0.7347222222222223</v>
      </c>
      <c r="AU344" s="15" t="n">
        <v>0.73125</v>
      </c>
      <c r="AV344" s="15" t="n">
        <v>0.7340277777777777</v>
      </c>
      <c r="AW344" s="15" t="n">
        <v>0.7368055555555556</v>
      </c>
      <c r="AX344" s="15" t="n">
        <v>0.7520833333333333</v>
      </c>
    </row>
    <row r="345">
      <c r="A345" s="14" t="n">
        <v>46364</v>
      </c>
      <c r="B345" s="15" t="n">
        <v>0.6888888888888889</v>
      </c>
      <c r="C345" s="15" t="n">
        <v>0.6763888888888889</v>
      </c>
      <c r="D345" s="15" t="n">
        <v>0.6944444444444444</v>
      </c>
      <c r="E345" s="15" t="n">
        <v>0.6951388888888889</v>
      </c>
      <c r="F345" s="15" t="n">
        <v>0.6979166666666666</v>
      </c>
      <c r="G345" s="15" t="n">
        <v>0.6979166666666666</v>
      </c>
      <c r="H345" s="15" t="n">
        <v>0.7</v>
      </c>
      <c r="I345" s="15" t="n">
        <v>0.7</v>
      </c>
      <c r="J345" s="15" t="n">
        <v>0.7020833333333333</v>
      </c>
      <c r="K345" s="15" t="n">
        <v>0.7034722222222223</v>
      </c>
      <c r="L345" s="15" t="n">
        <v>0.70625</v>
      </c>
      <c r="M345" s="15" t="n">
        <v>0.7055555555555556</v>
      </c>
      <c r="N345" s="15" t="n">
        <v>0.7041666666666667</v>
      </c>
      <c r="O345" s="15" t="n">
        <v>0.7055555555555556</v>
      </c>
      <c r="P345" s="15" t="n">
        <v>0.7104166666666667</v>
      </c>
      <c r="Q345" s="15" t="n">
        <v>0.70625</v>
      </c>
      <c r="R345" s="15" t="n">
        <v>0.7041666666666667</v>
      </c>
      <c r="S345" s="15" t="n">
        <v>0.7111111111111111</v>
      </c>
      <c r="T345" s="15" t="n">
        <v>0.7125</v>
      </c>
      <c r="U345" s="15" t="n">
        <v>0.7145833333333333</v>
      </c>
      <c r="V345" s="15" t="n">
        <v>0.7083333333333334</v>
      </c>
      <c r="W345" s="15" t="n">
        <v>0.7083333333333334</v>
      </c>
      <c r="X345" s="15" t="n">
        <v>0.7138888888888889</v>
      </c>
      <c r="Y345" s="15" t="n">
        <v>0.7104166666666667</v>
      </c>
      <c r="Z345" s="15" t="n">
        <v>0.7138888888888889</v>
      </c>
      <c r="AA345" s="15" t="n">
        <v>0.7159722222222222</v>
      </c>
      <c r="AB345" s="15" t="n">
        <v>0.7173611111111111</v>
      </c>
      <c r="AC345" s="15" t="n">
        <v>0.7173611111111111</v>
      </c>
      <c r="AD345" s="15" t="n">
        <v>0.71875</v>
      </c>
      <c r="AE345" s="15" t="n">
        <v>0.7194444444444444</v>
      </c>
      <c r="AF345" s="15" t="n">
        <v>0.7173611111111111</v>
      </c>
      <c r="AG345" s="15" t="n">
        <v>0.7201388888888889</v>
      </c>
      <c r="AH345" s="15" t="n">
        <v>0.7208333333333333</v>
      </c>
      <c r="AI345" s="15" t="n">
        <v>0.7243055555555555</v>
      </c>
      <c r="AJ345" s="15" t="n">
        <v>0.7229166666666667</v>
      </c>
      <c r="AK345" s="15" t="n">
        <v>0.7277777777777777</v>
      </c>
      <c r="AL345" s="15" t="n">
        <v>0.7305555555555555</v>
      </c>
      <c r="AM345" s="15" t="n">
        <v>0.7222222222222222</v>
      </c>
      <c r="AN345" s="15" t="n">
        <v>0.7229166666666667</v>
      </c>
      <c r="AO345" s="15" t="n">
        <v>0.7277777777777777</v>
      </c>
      <c r="AP345" s="15" t="n">
        <v>0.7256944444444444</v>
      </c>
      <c r="AQ345" s="15" t="n">
        <v>0.7347222222222223</v>
      </c>
      <c r="AR345" s="15" t="n">
        <v>0.7354166666666667</v>
      </c>
      <c r="AS345" s="15" t="n">
        <v>0.7368055555555556</v>
      </c>
      <c r="AT345" s="15" t="n">
        <v>0.7347222222222223</v>
      </c>
      <c r="AU345" s="15" t="n">
        <v>0.73125</v>
      </c>
      <c r="AV345" s="15" t="n">
        <v>0.7340277777777777</v>
      </c>
      <c r="AW345" s="15" t="n">
        <v>0.7368055555555556</v>
      </c>
      <c r="AX345" s="15" t="n">
        <v>0.7520833333333333</v>
      </c>
    </row>
    <row r="346">
      <c r="A346" s="14" t="n">
        <v>46365</v>
      </c>
      <c r="B346" s="15" t="n">
        <v>0.6888888888888889</v>
      </c>
      <c r="C346" s="15" t="n">
        <v>0.6763888888888889</v>
      </c>
      <c r="D346" s="15" t="n">
        <v>0.6944444444444444</v>
      </c>
      <c r="E346" s="15" t="n">
        <v>0.6951388888888889</v>
      </c>
      <c r="F346" s="15" t="n">
        <v>0.6986111111111111</v>
      </c>
      <c r="G346" s="15" t="n">
        <v>0.6979166666666666</v>
      </c>
      <c r="H346" s="15" t="n">
        <v>0.7</v>
      </c>
      <c r="I346" s="15" t="n">
        <v>0.7</v>
      </c>
      <c r="J346" s="15" t="n">
        <v>0.7020833333333333</v>
      </c>
      <c r="K346" s="15" t="n">
        <v>0.7034722222222223</v>
      </c>
      <c r="L346" s="15" t="n">
        <v>0.70625</v>
      </c>
      <c r="M346" s="15" t="n">
        <v>0.7055555555555556</v>
      </c>
      <c r="N346" s="15" t="n">
        <v>0.7048611111111112</v>
      </c>
      <c r="O346" s="15" t="n">
        <v>0.7055555555555556</v>
      </c>
      <c r="P346" s="15" t="n">
        <v>0.7104166666666667</v>
      </c>
      <c r="Q346" s="15" t="n">
        <v>0.70625</v>
      </c>
      <c r="R346" s="15" t="n">
        <v>0.7041666666666667</v>
      </c>
      <c r="S346" s="15" t="n">
        <v>0.7111111111111111</v>
      </c>
      <c r="T346" s="15" t="n">
        <v>0.7125</v>
      </c>
      <c r="U346" s="15" t="n">
        <v>0.7145833333333333</v>
      </c>
      <c r="V346" s="15" t="n">
        <v>0.7090277777777778</v>
      </c>
      <c r="W346" s="15" t="n">
        <v>0.7083333333333334</v>
      </c>
      <c r="X346" s="15" t="n">
        <v>0.7138888888888889</v>
      </c>
      <c r="Y346" s="15" t="n">
        <v>0.7104166666666667</v>
      </c>
      <c r="Z346" s="15" t="n">
        <v>0.7138888888888889</v>
      </c>
      <c r="AA346" s="15" t="n">
        <v>0.7159722222222222</v>
      </c>
      <c r="AB346" s="15" t="n">
        <v>0.7173611111111111</v>
      </c>
      <c r="AC346" s="15" t="n">
        <v>0.7173611111111111</v>
      </c>
      <c r="AD346" s="15" t="n">
        <v>0.71875</v>
      </c>
      <c r="AE346" s="15" t="n">
        <v>0.7194444444444444</v>
      </c>
      <c r="AF346" s="15" t="n">
        <v>0.7180555555555556</v>
      </c>
      <c r="AG346" s="15" t="n">
        <v>0.7201388888888889</v>
      </c>
      <c r="AH346" s="15" t="n">
        <v>0.7208333333333333</v>
      </c>
      <c r="AI346" s="15" t="n">
        <v>0.7243055555555555</v>
      </c>
      <c r="AJ346" s="15" t="n">
        <v>0.7229166666666667</v>
      </c>
      <c r="AK346" s="15" t="n">
        <v>0.7277777777777777</v>
      </c>
      <c r="AL346" s="15" t="n">
        <v>0.7305555555555555</v>
      </c>
      <c r="AM346" s="15" t="n">
        <v>0.7222222222222222</v>
      </c>
      <c r="AN346" s="15" t="n">
        <v>0.7229166666666667</v>
      </c>
      <c r="AO346" s="15" t="n">
        <v>0.7277777777777777</v>
      </c>
      <c r="AP346" s="15" t="n">
        <v>0.7256944444444444</v>
      </c>
      <c r="AQ346" s="15" t="n">
        <v>0.7347222222222223</v>
      </c>
      <c r="AR346" s="15" t="n">
        <v>0.7354166666666667</v>
      </c>
      <c r="AS346" s="15" t="n">
        <v>0.7375</v>
      </c>
      <c r="AT346" s="15" t="n">
        <v>0.7347222222222223</v>
      </c>
      <c r="AU346" s="15" t="n">
        <v>0.7319444444444444</v>
      </c>
      <c r="AV346" s="15" t="n">
        <v>0.7340277777777777</v>
      </c>
      <c r="AW346" s="15" t="n">
        <v>0.7368055555555556</v>
      </c>
      <c r="AX346" s="15" t="n">
        <v>0.7520833333333333</v>
      </c>
    </row>
    <row r="347">
      <c r="A347" s="14" t="n">
        <v>46366</v>
      </c>
      <c r="B347" s="15" t="n">
        <v>0.6888888888888889</v>
      </c>
      <c r="C347" s="15" t="n">
        <v>0.6763888888888889</v>
      </c>
      <c r="D347" s="15" t="n">
        <v>0.6944444444444444</v>
      </c>
      <c r="E347" s="15" t="n">
        <v>0.6951388888888889</v>
      </c>
      <c r="F347" s="15" t="n">
        <v>0.6986111111111111</v>
      </c>
      <c r="G347" s="15" t="n">
        <v>0.6979166666666666</v>
      </c>
      <c r="H347" s="15" t="n">
        <v>0.7</v>
      </c>
      <c r="I347" s="15" t="n">
        <v>0.7</v>
      </c>
      <c r="J347" s="15" t="n">
        <v>0.7027777777777777</v>
      </c>
      <c r="K347" s="15" t="n">
        <v>0.7034722222222223</v>
      </c>
      <c r="L347" s="15" t="n">
        <v>0.70625</v>
      </c>
      <c r="M347" s="15" t="n">
        <v>0.7055555555555556</v>
      </c>
      <c r="N347" s="15" t="n">
        <v>0.7048611111111112</v>
      </c>
      <c r="O347" s="15" t="n">
        <v>0.7055555555555556</v>
      </c>
      <c r="P347" s="15" t="n">
        <v>0.7111111111111111</v>
      </c>
      <c r="Q347" s="15" t="n">
        <v>0.70625</v>
      </c>
      <c r="R347" s="15" t="n">
        <v>0.7041666666666667</v>
      </c>
      <c r="S347" s="15" t="n">
        <v>0.7111111111111111</v>
      </c>
      <c r="T347" s="15" t="n">
        <v>0.7125</v>
      </c>
      <c r="U347" s="15" t="n">
        <v>0.7145833333333333</v>
      </c>
      <c r="V347" s="15" t="n">
        <v>0.7090277777777778</v>
      </c>
      <c r="W347" s="15" t="n">
        <v>0.7083333333333334</v>
      </c>
      <c r="X347" s="15" t="n">
        <v>0.7138888888888889</v>
      </c>
      <c r="Y347" s="15" t="n">
        <v>0.7104166666666667</v>
      </c>
      <c r="Z347" s="15" t="n">
        <v>0.7138888888888889</v>
      </c>
      <c r="AA347" s="15" t="n">
        <v>0.7159722222222222</v>
      </c>
      <c r="AB347" s="15" t="n">
        <v>0.7173611111111111</v>
      </c>
      <c r="AC347" s="15" t="n">
        <v>0.7173611111111111</v>
      </c>
      <c r="AD347" s="15" t="n">
        <v>0.71875</v>
      </c>
      <c r="AE347" s="15" t="n">
        <v>0.7194444444444444</v>
      </c>
      <c r="AF347" s="15" t="n">
        <v>0.7180555555555556</v>
      </c>
      <c r="AG347" s="15" t="n">
        <v>0.7201388888888889</v>
      </c>
      <c r="AH347" s="15" t="n">
        <v>0.7208333333333333</v>
      </c>
      <c r="AI347" s="15" t="n">
        <v>0.7243055555555555</v>
      </c>
      <c r="AJ347" s="15" t="n">
        <v>0.7229166666666667</v>
      </c>
      <c r="AK347" s="15" t="n">
        <v>0.7277777777777777</v>
      </c>
      <c r="AL347" s="15" t="n">
        <v>0.7305555555555555</v>
      </c>
      <c r="AM347" s="15" t="n">
        <v>0.7222222222222222</v>
      </c>
      <c r="AN347" s="15" t="n">
        <v>0.7236111111111111</v>
      </c>
      <c r="AO347" s="15" t="n">
        <v>0.7277777777777777</v>
      </c>
      <c r="AP347" s="15" t="n">
        <v>0.7256944444444444</v>
      </c>
      <c r="AQ347" s="15" t="n">
        <v>0.7347222222222223</v>
      </c>
      <c r="AR347" s="15" t="n">
        <v>0.7354166666666667</v>
      </c>
      <c r="AS347" s="15" t="n">
        <v>0.7375</v>
      </c>
      <c r="AT347" s="15" t="n">
        <v>0.7347222222222223</v>
      </c>
      <c r="AU347" s="15" t="n">
        <v>0.7319444444444444</v>
      </c>
      <c r="AV347" s="15" t="n">
        <v>0.7340277777777777</v>
      </c>
      <c r="AW347" s="15" t="n">
        <v>0.7368055555555556</v>
      </c>
      <c r="AX347" s="15" t="n">
        <v>0.7520833333333333</v>
      </c>
    </row>
    <row r="348">
      <c r="A348" s="14" t="n">
        <v>46367</v>
      </c>
      <c r="B348" s="15" t="n">
        <v>0.6888888888888889</v>
      </c>
      <c r="C348" s="15" t="n">
        <v>0.6763888888888889</v>
      </c>
      <c r="D348" s="15" t="n">
        <v>0.6944444444444444</v>
      </c>
      <c r="E348" s="15" t="n">
        <v>0.6951388888888889</v>
      </c>
      <c r="F348" s="15" t="n">
        <v>0.6986111111111111</v>
      </c>
      <c r="G348" s="15" t="n">
        <v>0.6979166666666666</v>
      </c>
      <c r="H348" s="15" t="n">
        <v>0.7</v>
      </c>
      <c r="I348" s="15" t="n">
        <v>0.7006944444444444</v>
      </c>
      <c r="J348" s="15" t="n">
        <v>0.7027777777777777</v>
      </c>
      <c r="K348" s="15" t="n">
        <v>0.7041666666666667</v>
      </c>
      <c r="L348" s="15" t="n">
        <v>0.70625</v>
      </c>
      <c r="M348" s="15" t="n">
        <v>0.7055555555555556</v>
      </c>
      <c r="N348" s="15" t="n">
        <v>0.7048611111111112</v>
      </c>
      <c r="O348" s="15" t="n">
        <v>0.7055555555555556</v>
      </c>
      <c r="P348" s="15" t="n">
        <v>0.7111111111111111</v>
      </c>
      <c r="Q348" s="15" t="n">
        <v>0.70625</v>
      </c>
      <c r="R348" s="15" t="n">
        <v>0.7041666666666667</v>
      </c>
      <c r="S348" s="15" t="n">
        <v>0.7111111111111111</v>
      </c>
      <c r="T348" s="15" t="n">
        <v>0.7131944444444445</v>
      </c>
      <c r="U348" s="15" t="n">
        <v>0.7145833333333333</v>
      </c>
      <c r="V348" s="15" t="n">
        <v>0.7090277777777778</v>
      </c>
      <c r="W348" s="15" t="n">
        <v>0.7083333333333334</v>
      </c>
      <c r="X348" s="15" t="n">
        <v>0.7145833333333333</v>
      </c>
      <c r="Y348" s="15" t="n">
        <v>0.7104166666666667</v>
      </c>
      <c r="Z348" s="15" t="n">
        <v>0.7145833333333333</v>
      </c>
      <c r="AA348" s="15" t="n">
        <v>0.7159722222222222</v>
      </c>
      <c r="AB348" s="15" t="n">
        <v>0.7173611111111111</v>
      </c>
      <c r="AC348" s="15" t="n">
        <v>0.7180555555555556</v>
      </c>
      <c r="AD348" s="15" t="n">
        <v>0.71875</v>
      </c>
      <c r="AE348" s="15" t="n">
        <v>0.7201388888888889</v>
      </c>
      <c r="AF348" s="15" t="n">
        <v>0.7180555555555556</v>
      </c>
      <c r="AG348" s="15" t="n">
        <v>0.7208333333333333</v>
      </c>
      <c r="AH348" s="15" t="n">
        <v>0.7215277777777778</v>
      </c>
      <c r="AI348" s="15" t="n">
        <v>0.7243055555555555</v>
      </c>
      <c r="AJ348" s="15" t="n">
        <v>0.7236111111111111</v>
      </c>
      <c r="AK348" s="15" t="n">
        <v>0.7277777777777777</v>
      </c>
      <c r="AL348" s="15" t="n">
        <v>0.73125</v>
      </c>
      <c r="AM348" s="15" t="n">
        <v>0.7222222222222222</v>
      </c>
      <c r="AN348" s="15" t="n">
        <v>0.7236111111111111</v>
      </c>
      <c r="AO348" s="15" t="n">
        <v>0.7277777777777777</v>
      </c>
      <c r="AP348" s="15" t="n">
        <v>0.7263888888888889</v>
      </c>
      <c r="AQ348" s="15" t="n">
        <v>0.7347222222222223</v>
      </c>
      <c r="AR348" s="15" t="n">
        <v>0.7354166666666667</v>
      </c>
      <c r="AS348" s="15" t="n">
        <v>0.7375</v>
      </c>
      <c r="AT348" s="15" t="n">
        <v>0.7347222222222223</v>
      </c>
      <c r="AU348" s="15" t="n">
        <v>0.7319444444444444</v>
      </c>
      <c r="AV348" s="15" t="n">
        <v>0.7340277777777777</v>
      </c>
      <c r="AW348" s="15" t="n">
        <v>0.7375</v>
      </c>
      <c r="AX348" s="15" t="n">
        <v>0.7527777777777778</v>
      </c>
    </row>
    <row r="349">
      <c r="A349" s="14" t="n">
        <v>46368</v>
      </c>
      <c r="B349" s="15" t="n">
        <v>0.6888888888888889</v>
      </c>
      <c r="C349" s="15" t="n">
        <v>0.6763888888888889</v>
      </c>
      <c r="D349" s="15" t="n">
        <v>0.6944444444444444</v>
      </c>
      <c r="E349" s="15" t="n">
        <v>0.6951388888888889</v>
      </c>
      <c r="F349" s="15" t="n">
        <v>0.6986111111111111</v>
      </c>
      <c r="G349" s="15" t="n">
        <v>0.6986111111111111</v>
      </c>
      <c r="H349" s="15" t="n">
        <v>0.7</v>
      </c>
      <c r="I349" s="15" t="n">
        <v>0.7006944444444444</v>
      </c>
      <c r="J349" s="15" t="n">
        <v>0.7027777777777777</v>
      </c>
      <c r="K349" s="15" t="n">
        <v>0.7041666666666667</v>
      </c>
      <c r="L349" s="15" t="n">
        <v>0.7069444444444445</v>
      </c>
      <c r="M349" s="15" t="n">
        <v>0.7055555555555556</v>
      </c>
      <c r="N349" s="15" t="n">
        <v>0.7048611111111112</v>
      </c>
      <c r="O349" s="15" t="n">
        <v>0.7055555555555556</v>
      </c>
      <c r="P349" s="15" t="n">
        <v>0.7111111111111111</v>
      </c>
      <c r="Q349" s="15" t="n">
        <v>0.70625</v>
      </c>
      <c r="R349" s="15" t="n">
        <v>0.7041666666666667</v>
      </c>
      <c r="S349" s="15" t="n">
        <v>0.7111111111111111</v>
      </c>
      <c r="T349" s="15" t="n">
        <v>0.7131944444444445</v>
      </c>
      <c r="U349" s="15" t="n">
        <v>0.7152777777777778</v>
      </c>
      <c r="V349" s="15" t="n">
        <v>0.7090277777777778</v>
      </c>
      <c r="W349" s="15" t="n">
        <v>0.7083333333333334</v>
      </c>
      <c r="X349" s="15" t="n">
        <v>0.7145833333333333</v>
      </c>
      <c r="Y349" s="15" t="n">
        <v>0.7104166666666667</v>
      </c>
      <c r="Z349" s="15" t="n">
        <v>0.7145833333333333</v>
      </c>
      <c r="AA349" s="15" t="n">
        <v>0.7159722222222222</v>
      </c>
      <c r="AB349" s="15" t="n">
        <v>0.7173611111111111</v>
      </c>
      <c r="AC349" s="15" t="n">
        <v>0.7180555555555556</v>
      </c>
      <c r="AD349" s="15" t="n">
        <v>0.7194444444444444</v>
      </c>
      <c r="AE349" s="15" t="n">
        <v>0.7201388888888889</v>
      </c>
      <c r="AF349" s="15" t="n">
        <v>0.7180555555555556</v>
      </c>
      <c r="AG349" s="15" t="n">
        <v>0.7208333333333333</v>
      </c>
      <c r="AH349" s="15" t="n">
        <v>0.7215277777777778</v>
      </c>
      <c r="AI349" s="15" t="n">
        <v>0.725</v>
      </c>
      <c r="AJ349" s="15" t="n">
        <v>0.7236111111111111</v>
      </c>
      <c r="AK349" s="15" t="n">
        <v>0.7277777777777777</v>
      </c>
      <c r="AL349" s="15" t="n">
        <v>0.73125</v>
      </c>
      <c r="AM349" s="15" t="n">
        <v>0.7229166666666667</v>
      </c>
      <c r="AN349" s="15" t="n">
        <v>0.7236111111111111</v>
      </c>
      <c r="AO349" s="15" t="n">
        <v>0.7277777777777777</v>
      </c>
      <c r="AP349" s="15" t="n">
        <v>0.7263888888888889</v>
      </c>
      <c r="AQ349" s="15" t="n">
        <v>0.7347222222222223</v>
      </c>
      <c r="AR349" s="15" t="n">
        <v>0.7354166666666667</v>
      </c>
      <c r="AS349" s="15" t="n">
        <v>0.7375</v>
      </c>
      <c r="AT349" s="15" t="n">
        <v>0.7354166666666667</v>
      </c>
      <c r="AU349" s="15" t="n">
        <v>0.7319444444444444</v>
      </c>
      <c r="AV349" s="15" t="n">
        <v>0.7347222222222223</v>
      </c>
      <c r="AW349" s="15" t="n">
        <v>0.7375</v>
      </c>
      <c r="AX349" s="15" t="n">
        <v>0.7527777777777778</v>
      </c>
    </row>
    <row r="350">
      <c r="A350" s="14" t="n">
        <v>46369</v>
      </c>
      <c r="B350" s="15" t="n">
        <v>0.6888888888888889</v>
      </c>
      <c r="C350" s="15" t="n">
        <v>0.6770833333333334</v>
      </c>
      <c r="D350" s="15" t="n">
        <v>0.6951388888888889</v>
      </c>
      <c r="E350" s="15" t="n">
        <v>0.6958333333333333</v>
      </c>
      <c r="F350" s="15" t="n">
        <v>0.6986111111111111</v>
      </c>
      <c r="G350" s="15" t="n">
        <v>0.6986111111111111</v>
      </c>
      <c r="H350" s="15" t="n">
        <v>0.7</v>
      </c>
      <c r="I350" s="15" t="n">
        <v>0.7006944444444444</v>
      </c>
      <c r="J350" s="15" t="n">
        <v>0.7027777777777777</v>
      </c>
      <c r="K350" s="15" t="n">
        <v>0.7041666666666667</v>
      </c>
      <c r="L350" s="15" t="n">
        <v>0.7069444444444445</v>
      </c>
      <c r="M350" s="15" t="n">
        <v>0.70625</v>
      </c>
      <c r="N350" s="15" t="n">
        <v>0.7048611111111112</v>
      </c>
      <c r="O350" s="15" t="n">
        <v>0.70625</v>
      </c>
      <c r="P350" s="15" t="n">
        <v>0.7111111111111111</v>
      </c>
      <c r="Q350" s="15" t="n">
        <v>0.7069444444444445</v>
      </c>
      <c r="R350" s="15" t="n">
        <v>0.7041666666666667</v>
      </c>
      <c r="S350" s="15" t="n">
        <v>0.7111111111111111</v>
      </c>
      <c r="T350" s="15" t="n">
        <v>0.7131944444444445</v>
      </c>
      <c r="U350" s="15" t="n">
        <v>0.7152777777777778</v>
      </c>
      <c r="V350" s="15" t="n">
        <v>0.7090277777777778</v>
      </c>
      <c r="W350" s="15" t="n">
        <v>0.7090277777777778</v>
      </c>
      <c r="X350" s="15" t="n">
        <v>0.7145833333333333</v>
      </c>
      <c r="Y350" s="15" t="n">
        <v>0.7111111111111111</v>
      </c>
      <c r="Z350" s="15" t="n">
        <v>0.7145833333333333</v>
      </c>
      <c r="AA350" s="15" t="n">
        <v>0.7166666666666667</v>
      </c>
      <c r="AB350" s="15" t="n">
        <v>0.7180555555555556</v>
      </c>
      <c r="AC350" s="15" t="n">
        <v>0.7180555555555556</v>
      </c>
      <c r="AD350" s="15" t="n">
        <v>0.7194444444444444</v>
      </c>
      <c r="AE350" s="15" t="n">
        <v>0.7201388888888889</v>
      </c>
      <c r="AF350" s="15" t="n">
        <v>0.7180555555555556</v>
      </c>
      <c r="AG350" s="15" t="n">
        <v>0.7208333333333333</v>
      </c>
      <c r="AH350" s="15" t="n">
        <v>0.7215277777777778</v>
      </c>
      <c r="AI350" s="15" t="n">
        <v>0.725</v>
      </c>
      <c r="AJ350" s="15" t="n">
        <v>0.7236111111111111</v>
      </c>
      <c r="AK350" s="15" t="n">
        <v>0.7284722222222222</v>
      </c>
      <c r="AL350" s="15" t="n">
        <v>0.73125</v>
      </c>
      <c r="AM350" s="15" t="n">
        <v>0.7229166666666667</v>
      </c>
      <c r="AN350" s="15" t="n">
        <v>0.7236111111111111</v>
      </c>
      <c r="AO350" s="15" t="n">
        <v>0.7284722222222222</v>
      </c>
      <c r="AP350" s="15" t="n">
        <v>0.7263888888888889</v>
      </c>
      <c r="AQ350" s="15" t="n">
        <v>0.7354166666666667</v>
      </c>
      <c r="AR350" s="15" t="n">
        <v>0.7361111111111112</v>
      </c>
      <c r="AS350" s="15" t="n">
        <v>0.7375</v>
      </c>
      <c r="AT350" s="15" t="n">
        <v>0.7354166666666667</v>
      </c>
      <c r="AU350" s="15" t="n">
        <v>0.7319444444444444</v>
      </c>
      <c r="AV350" s="15" t="n">
        <v>0.7347222222222223</v>
      </c>
      <c r="AW350" s="15" t="n">
        <v>0.7375</v>
      </c>
      <c r="AX350" s="15" t="n">
        <v>0.7527777777777778</v>
      </c>
    </row>
    <row r="351">
      <c r="A351" s="14" t="n">
        <v>46370</v>
      </c>
      <c r="B351" s="15" t="n">
        <v>0.6888888888888889</v>
      </c>
      <c r="C351" s="15" t="n">
        <v>0.6770833333333334</v>
      </c>
      <c r="D351" s="15" t="n">
        <v>0.6951388888888889</v>
      </c>
      <c r="E351" s="15" t="n">
        <v>0.6958333333333333</v>
      </c>
      <c r="F351" s="15" t="n">
        <v>0.6986111111111111</v>
      </c>
      <c r="G351" s="15" t="n">
        <v>0.6986111111111111</v>
      </c>
      <c r="H351" s="15" t="n">
        <v>0.7006944444444444</v>
      </c>
      <c r="I351" s="15" t="n">
        <v>0.7006944444444444</v>
      </c>
      <c r="J351" s="15" t="n">
        <v>0.7027777777777777</v>
      </c>
      <c r="K351" s="15" t="n">
        <v>0.7041666666666667</v>
      </c>
      <c r="L351" s="15" t="n">
        <v>0.7069444444444445</v>
      </c>
      <c r="M351" s="15" t="n">
        <v>0.70625</v>
      </c>
      <c r="N351" s="15" t="n">
        <v>0.7055555555555556</v>
      </c>
      <c r="O351" s="15" t="n">
        <v>0.70625</v>
      </c>
      <c r="P351" s="15" t="n">
        <v>0.7118055555555556</v>
      </c>
      <c r="Q351" s="15" t="n">
        <v>0.7069444444444445</v>
      </c>
      <c r="R351" s="15" t="n">
        <v>0.7048611111111112</v>
      </c>
      <c r="S351" s="15" t="n">
        <v>0.7118055555555556</v>
      </c>
      <c r="T351" s="15" t="n">
        <v>0.7131944444444445</v>
      </c>
      <c r="U351" s="15" t="n">
        <v>0.7152777777777778</v>
      </c>
      <c r="V351" s="15" t="n">
        <v>0.7097222222222223</v>
      </c>
      <c r="W351" s="15" t="n">
        <v>0.7090277777777778</v>
      </c>
      <c r="X351" s="15" t="n">
        <v>0.7145833333333333</v>
      </c>
      <c r="Y351" s="15" t="n">
        <v>0.7111111111111111</v>
      </c>
      <c r="Z351" s="15" t="n">
        <v>0.7145833333333333</v>
      </c>
      <c r="AA351" s="15" t="n">
        <v>0.7166666666666667</v>
      </c>
      <c r="AB351" s="15" t="n">
        <v>0.7180555555555556</v>
      </c>
      <c r="AC351" s="15" t="n">
        <v>0.7180555555555556</v>
      </c>
      <c r="AD351" s="15" t="n">
        <v>0.7194444444444444</v>
      </c>
      <c r="AE351" s="15" t="n">
        <v>0.7201388888888889</v>
      </c>
      <c r="AF351" s="15" t="n">
        <v>0.71875</v>
      </c>
      <c r="AG351" s="15" t="n">
        <v>0.7208333333333333</v>
      </c>
      <c r="AH351" s="15" t="n">
        <v>0.7215277777777778</v>
      </c>
      <c r="AI351" s="15" t="n">
        <v>0.725</v>
      </c>
      <c r="AJ351" s="15" t="n">
        <v>0.7236111111111111</v>
      </c>
      <c r="AK351" s="15" t="n">
        <v>0.7284722222222222</v>
      </c>
      <c r="AL351" s="15" t="n">
        <v>0.73125</v>
      </c>
      <c r="AM351" s="15" t="n">
        <v>0.7229166666666667</v>
      </c>
      <c r="AN351" s="15" t="n">
        <v>0.7243055555555555</v>
      </c>
      <c r="AO351" s="15" t="n">
        <v>0.7284722222222222</v>
      </c>
      <c r="AP351" s="15" t="n">
        <v>0.7263888888888889</v>
      </c>
      <c r="AQ351" s="15" t="n">
        <v>0.7354166666666667</v>
      </c>
      <c r="AR351" s="15" t="n">
        <v>0.7361111111111112</v>
      </c>
      <c r="AS351" s="15" t="n">
        <v>0.7381944444444445</v>
      </c>
      <c r="AT351" s="15" t="n">
        <v>0.7354166666666667</v>
      </c>
      <c r="AU351" s="15" t="n">
        <v>0.7326388888888888</v>
      </c>
      <c r="AV351" s="15" t="n">
        <v>0.7347222222222223</v>
      </c>
      <c r="AW351" s="15" t="n">
        <v>0.7375</v>
      </c>
      <c r="AX351" s="15" t="n">
        <v>0.7534722222222222</v>
      </c>
    </row>
    <row r="352">
      <c r="A352" s="14" t="n">
        <v>46371</v>
      </c>
      <c r="B352" s="15" t="n">
        <v>0.6895833333333333</v>
      </c>
      <c r="C352" s="15" t="n">
        <v>0.6770833333333334</v>
      </c>
      <c r="D352" s="15" t="n">
        <v>0.6951388888888889</v>
      </c>
      <c r="E352" s="15" t="n">
        <v>0.6958333333333333</v>
      </c>
      <c r="F352" s="15" t="n">
        <v>0.6993055555555555</v>
      </c>
      <c r="G352" s="15" t="n">
        <v>0.6986111111111111</v>
      </c>
      <c r="H352" s="15" t="n">
        <v>0.7006944444444444</v>
      </c>
      <c r="I352" s="15" t="n">
        <v>0.7013888888888888</v>
      </c>
      <c r="J352" s="15" t="n">
        <v>0.7034722222222223</v>
      </c>
      <c r="K352" s="15" t="n">
        <v>0.7048611111111112</v>
      </c>
      <c r="L352" s="15" t="n">
        <v>0.7069444444444445</v>
      </c>
      <c r="M352" s="15" t="n">
        <v>0.70625</v>
      </c>
      <c r="N352" s="15" t="n">
        <v>0.7055555555555556</v>
      </c>
      <c r="O352" s="15" t="n">
        <v>0.70625</v>
      </c>
      <c r="P352" s="15" t="n">
        <v>0.7118055555555556</v>
      </c>
      <c r="Q352" s="15" t="n">
        <v>0.7069444444444445</v>
      </c>
      <c r="R352" s="15" t="n">
        <v>0.7048611111111112</v>
      </c>
      <c r="S352" s="15" t="n">
        <v>0.7118055555555556</v>
      </c>
      <c r="T352" s="15" t="n">
        <v>0.7138888888888889</v>
      </c>
      <c r="U352" s="15" t="n">
        <v>0.7152777777777778</v>
      </c>
      <c r="V352" s="15" t="n">
        <v>0.7097222222222223</v>
      </c>
      <c r="W352" s="15" t="n">
        <v>0.7090277777777778</v>
      </c>
      <c r="X352" s="15" t="n">
        <v>0.7152777777777778</v>
      </c>
      <c r="Y352" s="15" t="n">
        <v>0.7111111111111111</v>
      </c>
      <c r="Z352" s="15" t="n">
        <v>0.7152777777777778</v>
      </c>
      <c r="AA352" s="15" t="n">
        <v>0.7166666666666667</v>
      </c>
      <c r="AB352" s="15" t="n">
        <v>0.7180555555555556</v>
      </c>
      <c r="AC352" s="15" t="n">
        <v>0.71875</v>
      </c>
      <c r="AD352" s="15" t="n">
        <v>0.7194444444444444</v>
      </c>
      <c r="AE352" s="15" t="n">
        <v>0.7208333333333333</v>
      </c>
      <c r="AF352" s="15" t="n">
        <v>0.71875</v>
      </c>
      <c r="AG352" s="15" t="n">
        <v>0.7215277777777778</v>
      </c>
      <c r="AH352" s="15" t="n">
        <v>0.7222222222222222</v>
      </c>
      <c r="AI352" s="15" t="n">
        <v>0.725</v>
      </c>
      <c r="AJ352" s="15" t="n">
        <v>0.7243055555555555</v>
      </c>
      <c r="AK352" s="15" t="n">
        <v>0.7284722222222222</v>
      </c>
      <c r="AL352" s="15" t="n">
        <v>0.7319444444444444</v>
      </c>
      <c r="AM352" s="15" t="n">
        <v>0.7236111111111111</v>
      </c>
      <c r="AN352" s="15" t="n">
        <v>0.7243055555555555</v>
      </c>
      <c r="AO352" s="15" t="n">
        <v>0.7284722222222222</v>
      </c>
      <c r="AP352" s="15" t="n">
        <v>0.7270833333333333</v>
      </c>
      <c r="AQ352" s="15" t="n">
        <v>0.7354166666666667</v>
      </c>
      <c r="AR352" s="15" t="n">
        <v>0.7361111111111112</v>
      </c>
      <c r="AS352" s="15" t="n">
        <v>0.7381944444444445</v>
      </c>
      <c r="AT352" s="15" t="n">
        <v>0.7361111111111112</v>
      </c>
      <c r="AU352" s="15" t="n">
        <v>0.7326388888888888</v>
      </c>
      <c r="AV352" s="15" t="n">
        <v>0.7354166666666667</v>
      </c>
      <c r="AW352" s="15" t="n">
        <v>0.7381944444444445</v>
      </c>
      <c r="AX352" s="15" t="n">
        <v>0.7534722222222222</v>
      </c>
    </row>
    <row r="353">
      <c r="A353" s="14" t="n">
        <v>46372</v>
      </c>
      <c r="B353" s="15" t="n">
        <v>0.6895833333333333</v>
      </c>
      <c r="C353" s="15" t="n">
        <v>0.6770833333333334</v>
      </c>
      <c r="D353" s="15" t="n">
        <v>0.6951388888888889</v>
      </c>
      <c r="E353" s="15" t="n">
        <v>0.6958333333333333</v>
      </c>
      <c r="F353" s="15" t="n">
        <v>0.6993055555555555</v>
      </c>
      <c r="G353" s="15" t="n">
        <v>0.6993055555555555</v>
      </c>
      <c r="H353" s="15" t="n">
        <v>0.7006944444444444</v>
      </c>
      <c r="I353" s="15" t="n">
        <v>0.7013888888888888</v>
      </c>
      <c r="J353" s="15" t="n">
        <v>0.7034722222222223</v>
      </c>
      <c r="K353" s="15" t="n">
        <v>0.7048611111111112</v>
      </c>
      <c r="L353" s="15" t="n">
        <v>0.7076388888888889</v>
      </c>
      <c r="M353" s="15" t="n">
        <v>0.7069444444444445</v>
      </c>
      <c r="N353" s="15" t="n">
        <v>0.7055555555555556</v>
      </c>
      <c r="O353" s="15" t="n">
        <v>0.7069444444444445</v>
      </c>
      <c r="P353" s="15" t="n">
        <v>0.7125</v>
      </c>
      <c r="Q353" s="15" t="n">
        <v>0.7069444444444445</v>
      </c>
      <c r="R353" s="15" t="n">
        <v>0.7048611111111112</v>
      </c>
      <c r="S353" s="15" t="n">
        <v>0.7118055555555556</v>
      </c>
      <c r="T353" s="15" t="n">
        <v>0.7138888888888889</v>
      </c>
      <c r="U353" s="15" t="n">
        <v>0.7159722222222222</v>
      </c>
      <c r="V353" s="15" t="n">
        <v>0.7097222222222223</v>
      </c>
      <c r="W353" s="15" t="n">
        <v>0.7097222222222223</v>
      </c>
      <c r="X353" s="15" t="n">
        <v>0.7152777777777778</v>
      </c>
      <c r="Y353" s="15" t="n">
        <v>0.7118055555555556</v>
      </c>
      <c r="Z353" s="15" t="n">
        <v>0.7152777777777778</v>
      </c>
      <c r="AA353" s="15" t="n">
        <v>0.7173611111111111</v>
      </c>
      <c r="AB353" s="15" t="n">
        <v>0.71875</v>
      </c>
      <c r="AC353" s="15" t="n">
        <v>0.71875</v>
      </c>
      <c r="AD353" s="15" t="n">
        <v>0.7201388888888889</v>
      </c>
      <c r="AE353" s="15" t="n">
        <v>0.7208333333333333</v>
      </c>
      <c r="AF353" s="15" t="n">
        <v>0.71875</v>
      </c>
      <c r="AG353" s="15" t="n">
        <v>0.7215277777777778</v>
      </c>
      <c r="AH353" s="15" t="n">
        <v>0.7222222222222222</v>
      </c>
      <c r="AI353" s="15" t="n">
        <v>0.7256944444444444</v>
      </c>
      <c r="AJ353" s="15" t="n">
        <v>0.7243055555555555</v>
      </c>
      <c r="AK353" s="15" t="n">
        <v>0.7291666666666666</v>
      </c>
      <c r="AL353" s="15" t="n">
        <v>0.7319444444444444</v>
      </c>
      <c r="AM353" s="15" t="n">
        <v>0.7236111111111111</v>
      </c>
      <c r="AN353" s="15" t="n">
        <v>0.7243055555555555</v>
      </c>
      <c r="AO353" s="15" t="n">
        <v>0.7291666666666666</v>
      </c>
      <c r="AP353" s="15" t="n">
        <v>0.7270833333333333</v>
      </c>
      <c r="AQ353" s="15" t="n">
        <v>0.7361111111111112</v>
      </c>
      <c r="AR353" s="15" t="n">
        <v>0.7368055555555556</v>
      </c>
      <c r="AS353" s="15" t="n">
        <v>0.7381944444444445</v>
      </c>
      <c r="AT353" s="15" t="n">
        <v>0.7361111111111112</v>
      </c>
      <c r="AU353" s="15" t="n">
        <v>0.7326388888888888</v>
      </c>
      <c r="AV353" s="15" t="n">
        <v>0.7354166666666667</v>
      </c>
      <c r="AW353" s="15" t="n">
        <v>0.7381944444444445</v>
      </c>
      <c r="AX353" s="15" t="n">
        <v>0.7534722222222222</v>
      </c>
    </row>
    <row r="354">
      <c r="A354" s="14" t="n">
        <v>46373</v>
      </c>
      <c r="B354" s="15" t="n">
        <v>0.6895833333333333</v>
      </c>
      <c r="C354" s="15" t="n">
        <v>0.6777777777777778</v>
      </c>
      <c r="D354" s="15" t="n">
        <v>0.6958333333333333</v>
      </c>
      <c r="E354" s="15" t="n">
        <v>0.6965277777777777</v>
      </c>
      <c r="F354" s="15" t="n">
        <v>0.6993055555555555</v>
      </c>
      <c r="G354" s="15" t="n">
        <v>0.6993055555555555</v>
      </c>
      <c r="H354" s="15" t="n">
        <v>0.7013888888888888</v>
      </c>
      <c r="I354" s="15" t="n">
        <v>0.7013888888888888</v>
      </c>
      <c r="J354" s="15" t="n">
        <v>0.7034722222222223</v>
      </c>
      <c r="K354" s="15" t="n">
        <v>0.7048611111111112</v>
      </c>
      <c r="L354" s="15" t="n">
        <v>0.7076388888888889</v>
      </c>
      <c r="M354" s="15" t="n">
        <v>0.7069444444444445</v>
      </c>
      <c r="N354" s="15" t="n">
        <v>0.70625</v>
      </c>
      <c r="O354" s="15" t="n">
        <v>0.7069444444444445</v>
      </c>
      <c r="P354" s="15" t="n">
        <v>0.7125</v>
      </c>
      <c r="Q354" s="15" t="n">
        <v>0.7076388888888889</v>
      </c>
      <c r="R354" s="15" t="n">
        <v>0.7055555555555556</v>
      </c>
      <c r="S354" s="15" t="n">
        <v>0.7125</v>
      </c>
      <c r="T354" s="15" t="n">
        <v>0.7138888888888889</v>
      </c>
      <c r="U354" s="15" t="n">
        <v>0.7159722222222222</v>
      </c>
      <c r="V354" s="15" t="n">
        <v>0.7104166666666667</v>
      </c>
      <c r="W354" s="15" t="n">
        <v>0.7097222222222223</v>
      </c>
      <c r="X354" s="15" t="n">
        <v>0.7152777777777778</v>
      </c>
      <c r="Y354" s="15" t="n">
        <v>0.7118055555555556</v>
      </c>
      <c r="Z354" s="15" t="n">
        <v>0.7152777777777778</v>
      </c>
      <c r="AA354" s="15" t="n">
        <v>0.7173611111111111</v>
      </c>
      <c r="AB354" s="15" t="n">
        <v>0.71875</v>
      </c>
      <c r="AC354" s="15" t="n">
        <v>0.71875</v>
      </c>
      <c r="AD354" s="15" t="n">
        <v>0.7201388888888889</v>
      </c>
      <c r="AE354" s="15" t="n">
        <v>0.7208333333333333</v>
      </c>
      <c r="AF354" s="15" t="n">
        <v>0.7194444444444444</v>
      </c>
      <c r="AG354" s="15" t="n">
        <v>0.7215277777777778</v>
      </c>
      <c r="AH354" s="15" t="n">
        <v>0.7222222222222222</v>
      </c>
      <c r="AI354" s="15" t="n">
        <v>0.7256944444444444</v>
      </c>
      <c r="AJ354" s="15" t="n">
        <v>0.7243055555555555</v>
      </c>
      <c r="AK354" s="15" t="n">
        <v>0.7291666666666666</v>
      </c>
      <c r="AL354" s="15" t="n">
        <v>0.7319444444444444</v>
      </c>
      <c r="AM354" s="15" t="n">
        <v>0.7236111111111111</v>
      </c>
      <c r="AN354" s="15" t="n">
        <v>0.725</v>
      </c>
      <c r="AO354" s="15" t="n">
        <v>0.7291666666666666</v>
      </c>
      <c r="AP354" s="15" t="n">
        <v>0.7270833333333333</v>
      </c>
      <c r="AQ354" s="15" t="n">
        <v>0.7361111111111112</v>
      </c>
      <c r="AR354" s="15" t="n">
        <v>0.7368055555555556</v>
      </c>
      <c r="AS354" s="15" t="n">
        <v>0.7388888888888889</v>
      </c>
      <c r="AT354" s="15" t="n">
        <v>0.7361111111111112</v>
      </c>
      <c r="AU354" s="15" t="n">
        <v>0.7333333333333333</v>
      </c>
      <c r="AV354" s="15" t="n">
        <v>0.7354166666666667</v>
      </c>
      <c r="AW354" s="15" t="n">
        <v>0.7381944444444445</v>
      </c>
      <c r="AX354" s="15" t="n">
        <v>0.7541666666666667</v>
      </c>
    </row>
    <row r="355">
      <c r="A355" s="14" t="n">
        <v>46374</v>
      </c>
      <c r="B355" s="15" t="n">
        <v>0.6902777777777778</v>
      </c>
      <c r="C355" s="15" t="n">
        <v>0.6777777777777778</v>
      </c>
      <c r="D355" s="15" t="n">
        <v>0.6958333333333333</v>
      </c>
      <c r="E355" s="15" t="n">
        <v>0.6965277777777777</v>
      </c>
      <c r="F355" s="15" t="n">
        <v>0.7</v>
      </c>
      <c r="G355" s="15" t="n">
        <v>0.6993055555555555</v>
      </c>
      <c r="H355" s="15" t="n">
        <v>0.7013888888888888</v>
      </c>
      <c r="I355" s="15" t="n">
        <v>0.7020833333333333</v>
      </c>
      <c r="J355" s="15" t="n">
        <v>0.7041666666666667</v>
      </c>
      <c r="K355" s="15" t="n">
        <v>0.7055555555555556</v>
      </c>
      <c r="L355" s="15" t="n">
        <v>0.7076388888888889</v>
      </c>
      <c r="M355" s="15" t="n">
        <v>0.7069444444444445</v>
      </c>
      <c r="N355" s="15" t="n">
        <v>0.70625</v>
      </c>
      <c r="O355" s="15" t="n">
        <v>0.7069444444444445</v>
      </c>
      <c r="P355" s="15" t="n">
        <v>0.7125</v>
      </c>
      <c r="Q355" s="15" t="n">
        <v>0.7076388888888889</v>
      </c>
      <c r="R355" s="15" t="n">
        <v>0.7055555555555556</v>
      </c>
      <c r="S355" s="15" t="n">
        <v>0.7125</v>
      </c>
      <c r="T355" s="15" t="n">
        <v>0.7145833333333333</v>
      </c>
      <c r="U355" s="15" t="n">
        <v>0.7166666666666667</v>
      </c>
      <c r="V355" s="15" t="n">
        <v>0.7104166666666667</v>
      </c>
      <c r="W355" s="15" t="n">
        <v>0.7097222222222223</v>
      </c>
      <c r="X355" s="15" t="n">
        <v>0.7159722222222222</v>
      </c>
      <c r="Y355" s="15" t="n">
        <v>0.7118055555555556</v>
      </c>
      <c r="Z355" s="15" t="n">
        <v>0.7159722222222222</v>
      </c>
      <c r="AA355" s="15" t="n">
        <v>0.7173611111111111</v>
      </c>
      <c r="AB355" s="15" t="n">
        <v>0.71875</v>
      </c>
      <c r="AC355" s="15" t="n">
        <v>0.7194444444444444</v>
      </c>
      <c r="AD355" s="15" t="n">
        <v>0.7208333333333333</v>
      </c>
      <c r="AE355" s="15" t="n">
        <v>0.7215277777777778</v>
      </c>
      <c r="AF355" s="15" t="n">
        <v>0.7194444444444444</v>
      </c>
      <c r="AG355" s="15" t="n">
        <v>0.7222222222222222</v>
      </c>
      <c r="AH355" s="15" t="n">
        <v>0.7229166666666667</v>
      </c>
      <c r="AI355" s="15" t="n">
        <v>0.7263888888888889</v>
      </c>
      <c r="AJ355" s="15" t="n">
        <v>0.725</v>
      </c>
      <c r="AK355" s="15" t="n">
        <v>0.7291666666666666</v>
      </c>
      <c r="AL355" s="15" t="n">
        <v>0.7326388888888888</v>
      </c>
      <c r="AM355" s="15" t="n">
        <v>0.7243055555555555</v>
      </c>
      <c r="AN355" s="15" t="n">
        <v>0.725</v>
      </c>
      <c r="AO355" s="15" t="n">
        <v>0.7291666666666666</v>
      </c>
      <c r="AP355" s="15" t="n">
        <v>0.7277777777777777</v>
      </c>
      <c r="AQ355" s="15" t="n">
        <v>0.7361111111111112</v>
      </c>
      <c r="AR355" s="15" t="n">
        <v>0.7368055555555556</v>
      </c>
      <c r="AS355" s="15" t="n">
        <v>0.7388888888888889</v>
      </c>
      <c r="AT355" s="15" t="n">
        <v>0.7368055555555556</v>
      </c>
      <c r="AU355" s="15" t="n">
        <v>0.7333333333333333</v>
      </c>
      <c r="AV355" s="15" t="n">
        <v>0.7361111111111112</v>
      </c>
      <c r="AW355" s="15" t="n">
        <v>0.7388888888888889</v>
      </c>
      <c r="AX355" s="15" t="n">
        <v>0.7541666666666667</v>
      </c>
    </row>
    <row r="356">
      <c r="A356" s="14" t="n">
        <v>46375</v>
      </c>
      <c r="B356" s="15" t="n">
        <v>0.6902777777777778</v>
      </c>
      <c r="C356" s="15" t="n">
        <v>0.6777777777777778</v>
      </c>
      <c r="D356" s="15" t="n">
        <v>0.6958333333333333</v>
      </c>
      <c r="E356" s="15" t="n">
        <v>0.6972222222222222</v>
      </c>
      <c r="F356" s="15" t="n">
        <v>0.7</v>
      </c>
      <c r="G356" s="15" t="n">
        <v>0.7</v>
      </c>
      <c r="H356" s="15" t="n">
        <v>0.7013888888888888</v>
      </c>
      <c r="I356" s="15" t="n">
        <v>0.7020833333333333</v>
      </c>
      <c r="J356" s="15" t="n">
        <v>0.7041666666666667</v>
      </c>
      <c r="K356" s="15" t="n">
        <v>0.7055555555555556</v>
      </c>
      <c r="L356" s="15" t="n">
        <v>0.7083333333333334</v>
      </c>
      <c r="M356" s="15" t="n">
        <v>0.7076388888888889</v>
      </c>
      <c r="N356" s="15" t="n">
        <v>0.70625</v>
      </c>
      <c r="O356" s="15" t="n">
        <v>0.7076388888888889</v>
      </c>
      <c r="P356" s="15" t="n">
        <v>0.7131944444444445</v>
      </c>
      <c r="Q356" s="15" t="n">
        <v>0.7083333333333334</v>
      </c>
      <c r="R356" s="15" t="n">
        <v>0.7055555555555556</v>
      </c>
      <c r="S356" s="15" t="n">
        <v>0.7131944444444445</v>
      </c>
      <c r="T356" s="15" t="n">
        <v>0.7145833333333333</v>
      </c>
      <c r="U356" s="15" t="n">
        <v>0.7166666666666667</v>
      </c>
      <c r="V356" s="15" t="n">
        <v>0.7104166666666667</v>
      </c>
      <c r="W356" s="15" t="n">
        <v>0.7104166666666667</v>
      </c>
      <c r="X356" s="15" t="n">
        <v>0.7159722222222222</v>
      </c>
      <c r="Y356" s="15" t="n">
        <v>0.7125</v>
      </c>
      <c r="Z356" s="15" t="n">
        <v>0.7159722222222222</v>
      </c>
      <c r="AA356" s="15" t="n">
        <v>0.7180555555555556</v>
      </c>
      <c r="AB356" s="15" t="n">
        <v>0.7194444444444444</v>
      </c>
      <c r="AC356" s="15" t="n">
        <v>0.7194444444444444</v>
      </c>
      <c r="AD356" s="15" t="n">
        <v>0.7208333333333333</v>
      </c>
      <c r="AE356" s="15" t="n">
        <v>0.7215277777777778</v>
      </c>
      <c r="AF356" s="15" t="n">
        <v>0.7201388888888889</v>
      </c>
      <c r="AG356" s="15" t="n">
        <v>0.7222222222222222</v>
      </c>
      <c r="AH356" s="15" t="n">
        <v>0.7229166666666667</v>
      </c>
      <c r="AI356" s="15" t="n">
        <v>0.7263888888888889</v>
      </c>
      <c r="AJ356" s="15" t="n">
        <v>0.725</v>
      </c>
      <c r="AK356" s="15" t="n">
        <v>0.7298611111111111</v>
      </c>
      <c r="AL356" s="15" t="n">
        <v>0.7326388888888888</v>
      </c>
      <c r="AM356" s="15" t="n">
        <v>0.7243055555555555</v>
      </c>
      <c r="AN356" s="15" t="n">
        <v>0.725</v>
      </c>
      <c r="AO356" s="15" t="n">
        <v>0.7298611111111111</v>
      </c>
      <c r="AP356" s="15" t="n">
        <v>0.7277777777777777</v>
      </c>
      <c r="AQ356" s="15" t="n">
        <v>0.7368055555555556</v>
      </c>
      <c r="AR356" s="15" t="n">
        <v>0.7375</v>
      </c>
      <c r="AS356" s="15" t="n">
        <v>0.7395833333333334</v>
      </c>
      <c r="AT356" s="15" t="n">
        <v>0.7368055555555556</v>
      </c>
      <c r="AU356" s="15" t="n">
        <v>0.7340277777777777</v>
      </c>
      <c r="AV356" s="15" t="n">
        <v>0.7361111111111112</v>
      </c>
      <c r="AW356" s="15" t="n">
        <v>0.7388888888888889</v>
      </c>
      <c r="AX356" s="15" t="n">
        <v>0.7548611111111111</v>
      </c>
    </row>
    <row r="357">
      <c r="A357" s="14" t="n">
        <v>46376</v>
      </c>
      <c r="B357" s="15" t="n">
        <v>0.6902777777777778</v>
      </c>
      <c r="C357" s="15" t="n">
        <v>0.6784722222222223</v>
      </c>
      <c r="D357" s="15" t="n">
        <v>0.6965277777777777</v>
      </c>
      <c r="E357" s="15" t="n">
        <v>0.6972222222222222</v>
      </c>
      <c r="F357" s="15" t="n">
        <v>0.7006944444444444</v>
      </c>
      <c r="G357" s="15" t="n">
        <v>0.7</v>
      </c>
      <c r="H357" s="15" t="n">
        <v>0.7020833333333333</v>
      </c>
      <c r="I357" s="15" t="n">
        <v>0.7020833333333333</v>
      </c>
      <c r="J357" s="15" t="n">
        <v>0.7048611111111112</v>
      </c>
      <c r="K357" s="15" t="n">
        <v>0.70625</v>
      </c>
      <c r="L357" s="15" t="n">
        <v>0.7083333333333334</v>
      </c>
      <c r="M357" s="15" t="n">
        <v>0.7076388888888889</v>
      </c>
      <c r="N357" s="15" t="n">
        <v>0.7069444444444445</v>
      </c>
      <c r="O357" s="15" t="n">
        <v>0.7076388888888889</v>
      </c>
      <c r="P357" s="15" t="n">
        <v>0.7131944444444445</v>
      </c>
      <c r="Q357" s="15" t="n">
        <v>0.7083333333333334</v>
      </c>
      <c r="R357" s="15" t="n">
        <v>0.70625</v>
      </c>
      <c r="S357" s="15" t="n">
        <v>0.7131944444444445</v>
      </c>
      <c r="T357" s="15" t="n">
        <v>0.7152777777777778</v>
      </c>
      <c r="U357" s="15" t="n">
        <v>0.7166666666666667</v>
      </c>
      <c r="V357" s="15" t="n">
        <v>0.7111111111111111</v>
      </c>
      <c r="W357" s="15" t="n">
        <v>0.7104166666666667</v>
      </c>
      <c r="X357" s="15" t="n">
        <v>0.7166666666666667</v>
      </c>
      <c r="Y357" s="15" t="n">
        <v>0.7125</v>
      </c>
      <c r="Z357" s="15" t="n">
        <v>0.7166666666666667</v>
      </c>
      <c r="AA357" s="15" t="n">
        <v>0.7180555555555556</v>
      </c>
      <c r="AB357" s="15" t="n">
        <v>0.7194444444444444</v>
      </c>
      <c r="AC357" s="15" t="n">
        <v>0.7201388888888889</v>
      </c>
      <c r="AD357" s="15" t="n">
        <v>0.7208333333333333</v>
      </c>
      <c r="AE357" s="15" t="n">
        <v>0.7222222222222222</v>
      </c>
      <c r="AF357" s="15" t="n">
        <v>0.7201388888888889</v>
      </c>
      <c r="AG357" s="15" t="n">
        <v>0.7229166666666667</v>
      </c>
      <c r="AH357" s="15" t="n">
        <v>0.7236111111111111</v>
      </c>
      <c r="AI357" s="15" t="n">
        <v>0.7263888888888889</v>
      </c>
      <c r="AJ357" s="15" t="n">
        <v>0.7256944444444444</v>
      </c>
      <c r="AK357" s="15" t="n">
        <v>0.7298611111111111</v>
      </c>
      <c r="AL357" s="15" t="n">
        <v>0.7333333333333333</v>
      </c>
      <c r="AM357" s="15" t="n">
        <v>0.725</v>
      </c>
      <c r="AN357" s="15" t="n">
        <v>0.7256944444444444</v>
      </c>
      <c r="AO357" s="15" t="n">
        <v>0.7298611111111111</v>
      </c>
      <c r="AP357" s="15" t="n">
        <v>0.7284722222222222</v>
      </c>
      <c r="AQ357" s="15" t="n">
        <v>0.7368055555555556</v>
      </c>
      <c r="AR357" s="15" t="n">
        <v>0.7375</v>
      </c>
      <c r="AS357" s="15" t="n">
        <v>0.7395833333333334</v>
      </c>
      <c r="AT357" s="15" t="n">
        <v>0.7375</v>
      </c>
      <c r="AU357" s="15" t="n">
        <v>0.7340277777777777</v>
      </c>
      <c r="AV357" s="15" t="n">
        <v>0.7368055555555556</v>
      </c>
      <c r="AW357" s="15" t="n">
        <v>0.7395833333333334</v>
      </c>
      <c r="AX357" s="15" t="n">
        <v>0.7548611111111111</v>
      </c>
    </row>
    <row r="358">
      <c r="A358" s="14" t="n">
        <v>46377</v>
      </c>
      <c r="B358" s="15" t="n">
        <v>0.6909722222222222</v>
      </c>
      <c r="C358" s="15" t="n">
        <v>0.6784722222222223</v>
      </c>
      <c r="D358" s="15" t="n">
        <v>0.6965277777777777</v>
      </c>
      <c r="E358" s="15" t="n">
        <v>0.6972222222222222</v>
      </c>
      <c r="F358" s="15" t="n">
        <v>0.7006944444444444</v>
      </c>
      <c r="G358" s="15" t="n">
        <v>0.7006944444444444</v>
      </c>
      <c r="H358" s="15" t="n">
        <v>0.7020833333333333</v>
      </c>
      <c r="I358" s="15" t="n">
        <v>0.7027777777777777</v>
      </c>
      <c r="J358" s="15" t="n">
        <v>0.7048611111111112</v>
      </c>
      <c r="K358" s="15" t="n">
        <v>0.70625</v>
      </c>
      <c r="L358" s="15" t="n">
        <v>0.7090277777777778</v>
      </c>
      <c r="M358" s="15" t="n">
        <v>0.7083333333333334</v>
      </c>
      <c r="N358" s="15" t="n">
        <v>0.7069444444444445</v>
      </c>
      <c r="O358" s="15" t="n">
        <v>0.7083333333333334</v>
      </c>
      <c r="P358" s="15" t="n">
        <v>0.7138888888888889</v>
      </c>
      <c r="Q358" s="15" t="n">
        <v>0.7090277777777778</v>
      </c>
      <c r="R358" s="15" t="n">
        <v>0.70625</v>
      </c>
      <c r="S358" s="15" t="n">
        <v>0.7131944444444445</v>
      </c>
      <c r="T358" s="15" t="n">
        <v>0.7152777777777778</v>
      </c>
      <c r="U358" s="15" t="n">
        <v>0.7173611111111111</v>
      </c>
      <c r="V358" s="15" t="n">
        <v>0.7111111111111111</v>
      </c>
      <c r="W358" s="15" t="n">
        <v>0.7111111111111111</v>
      </c>
      <c r="X358" s="15" t="n">
        <v>0.7166666666666667</v>
      </c>
      <c r="Y358" s="15" t="n">
        <v>0.7131944444444445</v>
      </c>
      <c r="Z358" s="15" t="n">
        <v>0.7166666666666667</v>
      </c>
      <c r="AA358" s="15" t="n">
        <v>0.71875</v>
      </c>
      <c r="AB358" s="15" t="n">
        <v>0.7201388888888889</v>
      </c>
      <c r="AC358" s="15" t="n">
        <v>0.7201388888888889</v>
      </c>
      <c r="AD358" s="15" t="n">
        <v>0.7215277777777778</v>
      </c>
      <c r="AE358" s="15" t="n">
        <v>0.7222222222222222</v>
      </c>
      <c r="AF358" s="15" t="n">
        <v>0.7201388888888889</v>
      </c>
      <c r="AG358" s="15" t="n">
        <v>0.7229166666666667</v>
      </c>
      <c r="AH358" s="15" t="n">
        <v>0.7236111111111111</v>
      </c>
      <c r="AI358" s="15" t="n">
        <v>0.7270833333333333</v>
      </c>
      <c r="AJ358" s="15" t="n">
        <v>0.7256944444444444</v>
      </c>
      <c r="AK358" s="15" t="n">
        <v>0.7305555555555555</v>
      </c>
      <c r="AL358" s="15" t="n">
        <v>0.7333333333333333</v>
      </c>
      <c r="AM358" s="15" t="n">
        <v>0.725</v>
      </c>
      <c r="AN358" s="15" t="n">
        <v>0.7256944444444444</v>
      </c>
      <c r="AO358" s="15" t="n">
        <v>0.7305555555555555</v>
      </c>
      <c r="AP358" s="15" t="n">
        <v>0.7284722222222222</v>
      </c>
      <c r="AQ358" s="15" t="n">
        <v>0.7375</v>
      </c>
      <c r="AR358" s="15" t="n">
        <v>0.7381944444444445</v>
      </c>
      <c r="AS358" s="15" t="n">
        <v>0.7402777777777778</v>
      </c>
      <c r="AT358" s="15" t="n">
        <v>0.7375</v>
      </c>
      <c r="AU358" s="15" t="n">
        <v>0.7347222222222223</v>
      </c>
      <c r="AV358" s="15" t="n">
        <v>0.7368055555555556</v>
      </c>
      <c r="AW358" s="15" t="n">
        <v>0.7395833333333334</v>
      </c>
      <c r="AX358" s="15" t="n">
        <v>0.7548611111111111</v>
      </c>
    </row>
    <row r="359">
      <c r="A359" s="14" t="n">
        <v>46378</v>
      </c>
      <c r="B359" s="15" t="n">
        <v>0.6909722222222222</v>
      </c>
      <c r="C359" s="15" t="n">
        <v>0.6791666666666667</v>
      </c>
      <c r="D359" s="15" t="n">
        <v>0.6972222222222222</v>
      </c>
      <c r="E359" s="15" t="n">
        <v>0.6979166666666666</v>
      </c>
      <c r="F359" s="15" t="n">
        <v>0.7013888888888888</v>
      </c>
      <c r="G359" s="15" t="n">
        <v>0.7006944444444444</v>
      </c>
      <c r="H359" s="15" t="n">
        <v>0.7027777777777777</v>
      </c>
      <c r="I359" s="15" t="n">
        <v>0.7027777777777777</v>
      </c>
      <c r="J359" s="15" t="n">
        <v>0.7055555555555556</v>
      </c>
      <c r="K359" s="15" t="n">
        <v>0.7069444444444445</v>
      </c>
      <c r="L359" s="15" t="n">
        <v>0.7090277777777778</v>
      </c>
      <c r="M359" s="15" t="n">
        <v>0.7083333333333334</v>
      </c>
      <c r="N359" s="15" t="n">
        <v>0.7076388888888889</v>
      </c>
      <c r="O359" s="15" t="n">
        <v>0.7083333333333334</v>
      </c>
      <c r="P359" s="15" t="n">
        <v>0.7138888888888889</v>
      </c>
      <c r="Q359" s="15" t="n">
        <v>0.7090277777777778</v>
      </c>
      <c r="R359" s="15" t="n">
        <v>0.7069444444444445</v>
      </c>
      <c r="S359" s="15" t="n">
        <v>0.7138888888888889</v>
      </c>
      <c r="T359" s="15" t="n">
        <v>0.7152777777777778</v>
      </c>
      <c r="U359" s="15" t="n">
        <v>0.7173611111111111</v>
      </c>
      <c r="V359" s="15" t="n">
        <v>0.7118055555555556</v>
      </c>
      <c r="W359" s="15" t="n">
        <v>0.7111111111111111</v>
      </c>
      <c r="X359" s="15" t="n">
        <v>0.7173611111111111</v>
      </c>
      <c r="Y359" s="15" t="n">
        <v>0.7131944444444445</v>
      </c>
      <c r="Z359" s="15" t="n">
        <v>0.7173611111111111</v>
      </c>
      <c r="AA359" s="15" t="n">
        <v>0.71875</v>
      </c>
      <c r="AB359" s="15" t="n">
        <v>0.7201388888888889</v>
      </c>
      <c r="AC359" s="15" t="n">
        <v>0.7208333333333333</v>
      </c>
      <c r="AD359" s="15" t="n">
        <v>0.7215277777777778</v>
      </c>
      <c r="AE359" s="15" t="n">
        <v>0.7229166666666667</v>
      </c>
      <c r="AF359" s="15" t="n">
        <v>0.7208333333333333</v>
      </c>
      <c r="AG359" s="15" t="n">
        <v>0.7236111111111111</v>
      </c>
      <c r="AH359" s="15" t="n">
        <v>0.7243055555555555</v>
      </c>
      <c r="AI359" s="15" t="n">
        <v>0.7270833333333333</v>
      </c>
      <c r="AJ359" s="15" t="n">
        <v>0.7263888888888889</v>
      </c>
      <c r="AK359" s="15" t="n">
        <v>0.7305555555555555</v>
      </c>
      <c r="AL359" s="15" t="n">
        <v>0.7340277777777777</v>
      </c>
      <c r="AM359" s="15" t="n">
        <v>0.725</v>
      </c>
      <c r="AN359" s="15" t="n">
        <v>0.7263888888888889</v>
      </c>
      <c r="AO359" s="15" t="n">
        <v>0.7305555555555555</v>
      </c>
      <c r="AP359" s="15" t="n">
        <v>0.7291666666666666</v>
      </c>
      <c r="AQ359" s="15" t="n">
        <v>0.7375</v>
      </c>
      <c r="AR359" s="15" t="n">
        <v>0.7381944444444445</v>
      </c>
      <c r="AS359" s="15" t="n">
        <v>0.7402777777777778</v>
      </c>
      <c r="AT359" s="15" t="n">
        <v>0.7381944444444445</v>
      </c>
      <c r="AU359" s="15" t="n">
        <v>0.7347222222222223</v>
      </c>
      <c r="AV359" s="15" t="n">
        <v>0.7375</v>
      </c>
      <c r="AW359" s="15" t="n">
        <v>0.7402777777777778</v>
      </c>
      <c r="AX359" s="15" t="n">
        <v>0.7555555555555555</v>
      </c>
    </row>
    <row r="360">
      <c r="A360" s="14" t="n">
        <v>46379</v>
      </c>
      <c r="B360" s="15" t="n">
        <v>0.6916666666666667</v>
      </c>
      <c r="C360" s="15" t="n">
        <v>0.6791666666666667</v>
      </c>
      <c r="D360" s="15" t="n">
        <v>0.6972222222222222</v>
      </c>
      <c r="E360" s="15" t="n">
        <v>0.6979166666666666</v>
      </c>
      <c r="F360" s="15" t="n">
        <v>0.7013888888888888</v>
      </c>
      <c r="G360" s="15" t="n">
        <v>0.7013888888888888</v>
      </c>
      <c r="H360" s="15" t="n">
        <v>0.7027777777777777</v>
      </c>
      <c r="I360" s="15" t="n">
        <v>0.7034722222222223</v>
      </c>
      <c r="J360" s="15" t="n">
        <v>0.7055555555555556</v>
      </c>
      <c r="K360" s="15" t="n">
        <v>0.7069444444444445</v>
      </c>
      <c r="L360" s="15" t="n">
        <v>0.7097222222222223</v>
      </c>
      <c r="M360" s="15" t="n">
        <v>0.7090277777777778</v>
      </c>
      <c r="N360" s="15" t="n">
        <v>0.7076388888888889</v>
      </c>
      <c r="O360" s="15" t="n">
        <v>0.7090277777777778</v>
      </c>
      <c r="P360" s="15" t="n">
        <v>0.7145833333333333</v>
      </c>
      <c r="Q360" s="15" t="n">
        <v>0.7097222222222223</v>
      </c>
      <c r="R360" s="15" t="n">
        <v>0.7069444444444445</v>
      </c>
      <c r="S360" s="15" t="n">
        <v>0.7138888888888889</v>
      </c>
      <c r="T360" s="15" t="n">
        <v>0.7159722222222222</v>
      </c>
      <c r="U360" s="15" t="n">
        <v>0.7180555555555556</v>
      </c>
      <c r="V360" s="15" t="n">
        <v>0.7118055555555556</v>
      </c>
      <c r="W360" s="15" t="n">
        <v>0.7118055555555556</v>
      </c>
      <c r="X360" s="15" t="n">
        <v>0.7173611111111111</v>
      </c>
      <c r="Y360" s="15" t="n">
        <v>0.7138888888888889</v>
      </c>
      <c r="Z360" s="15" t="n">
        <v>0.7173611111111111</v>
      </c>
      <c r="AA360" s="15" t="n">
        <v>0.7194444444444444</v>
      </c>
      <c r="AB360" s="15" t="n">
        <v>0.7208333333333333</v>
      </c>
      <c r="AC360" s="15" t="n">
        <v>0.7208333333333333</v>
      </c>
      <c r="AD360" s="15" t="n">
        <v>0.7222222222222222</v>
      </c>
      <c r="AE360" s="15" t="n">
        <v>0.7229166666666667</v>
      </c>
      <c r="AF360" s="15" t="n">
        <v>0.7215277777777778</v>
      </c>
      <c r="AG360" s="15" t="n">
        <v>0.7236111111111111</v>
      </c>
      <c r="AH360" s="15" t="n">
        <v>0.7243055555555555</v>
      </c>
      <c r="AI360" s="15" t="n">
        <v>0.7277777777777777</v>
      </c>
      <c r="AJ360" s="15" t="n">
        <v>0.7263888888888889</v>
      </c>
      <c r="AK360" s="15" t="n">
        <v>0.73125</v>
      </c>
      <c r="AL360" s="15" t="n">
        <v>0.7340277777777777</v>
      </c>
      <c r="AM360" s="15" t="n">
        <v>0.7256944444444444</v>
      </c>
      <c r="AN360" s="15" t="n">
        <v>0.7263888888888889</v>
      </c>
      <c r="AO360" s="15" t="n">
        <v>0.73125</v>
      </c>
      <c r="AP360" s="15" t="n">
        <v>0.7291666666666666</v>
      </c>
      <c r="AQ360" s="15" t="n">
        <v>0.7381944444444445</v>
      </c>
      <c r="AR360" s="15" t="n">
        <v>0.7388888888888889</v>
      </c>
      <c r="AS360" s="15" t="n">
        <v>0.7409722222222223</v>
      </c>
      <c r="AT360" s="15" t="n">
        <v>0.7381944444444445</v>
      </c>
      <c r="AU360" s="15" t="n">
        <v>0.7354166666666667</v>
      </c>
      <c r="AV360" s="15" t="n">
        <v>0.7375</v>
      </c>
      <c r="AW360" s="15" t="n">
        <v>0.7402777777777778</v>
      </c>
      <c r="AX360" s="15" t="n">
        <v>0.75625</v>
      </c>
    </row>
    <row r="361">
      <c r="A361" s="14" t="n">
        <v>46380</v>
      </c>
      <c r="B361" s="15" t="n">
        <v>0.6916666666666667</v>
      </c>
      <c r="C361" s="15" t="n">
        <v>0.6798611111111111</v>
      </c>
      <c r="D361" s="15" t="n">
        <v>0.6979166666666666</v>
      </c>
      <c r="E361" s="15" t="n">
        <v>0.6986111111111111</v>
      </c>
      <c r="F361" s="15" t="n">
        <v>0.7020833333333333</v>
      </c>
      <c r="G361" s="15" t="n">
        <v>0.7013888888888888</v>
      </c>
      <c r="H361" s="15" t="n">
        <v>0.7034722222222223</v>
      </c>
      <c r="I361" s="15" t="n">
        <v>0.7041666666666667</v>
      </c>
      <c r="J361" s="15" t="n">
        <v>0.70625</v>
      </c>
      <c r="K361" s="15" t="n">
        <v>0.7076388888888889</v>
      </c>
      <c r="L361" s="15" t="n">
        <v>0.7097222222222223</v>
      </c>
      <c r="M361" s="15" t="n">
        <v>0.7090277777777778</v>
      </c>
      <c r="N361" s="15" t="n">
        <v>0.7083333333333334</v>
      </c>
      <c r="O361" s="15" t="n">
        <v>0.7090277777777778</v>
      </c>
      <c r="P361" s="15" t="n">
        <v>0.7145833333333333</v>
      </c>
      <c r="Q361" s="15" t="n">
        <v>0.7097222222222223</v>
      </c>
      <c r="R361" s="15" t="n">
        <v>0.7076388888888889</v>
      </c>
      <c r="S361" s="15" t="n">
        <v>0.7145833333333333</v>
      </c>
      <c r="T361" s="15" t="n">
        <v>0.7166666666666667</v>
      </c>
      <c r="U361" s="15" t="n">
        <v>0.7180555555555556</v>
      </c>
      <c r="V361" s="15" t="n">
        <v>0.7125</v>
      </c>
      <c r="W361" s="15" t="n">
        <v>0.7118055555555556</v>
      </c>
      <c r="X361" s="15" t="n">
        <v>0.7180555555555556</v>
      </c>
      <c r="Y361" s="15" t="n">
        <v>0.7138888888888889</v>
      </c>
      <c r="Z361" s="15" t="n">
        <v>0.7180555555555556</v>
      </c>
      <c r="AA361" s="15" t="n">
        <v>0.7194444444444444</v>
      </c>
      <c r="AB361" s="15" t="n">
        <v>0.7208333333333333</v>
      </c>
      <c r="AC361" s="15" t="n">
        <v>0.7215277777777778</v>
      </c>
      <c r="AD361" s="15" t="n">
        <v>0.7222222222222222</v>
      </c>
      <c r="AE361" s="15" t="n">
        <v>0.7236111111111111</v>
      </c>
      <c r="AF361" s="15" t="n">
        <v>0.7215277777777778</v>
      </c>
      <c r="AG361" s="15" t="n">
        <v>0.7243055555555555</v>
      </c>
      <c r="AH361" s="15" t="n">
        <v>0.725</v>
      </c>
      <c r="AI361" s="15" t="n">
        <v>0.7277777777777777</v>
      </c>
      <c r="AJ361" s="15" t="n">
        <v>0.7270833333333333</v>
      </c>
      <c r="AK361" s="15" t="n">
        <v>0.73125</v>
      </c>
      <c r="AL361" s="15" t="n">
        <v>0.7347222222222223</v>
      </c>
      <c r="AM361" s="15" t="n">
        <v>0.7263888888888889</v>
      </c>
      <c r="AN361" s="15" t="n">
        <v>0.7270833333333333</v>
      </c>
      <c r="AO361" s="15" t="n">
        <v>0.73125</v>
      </c>
      <c r="AP361" s="15" t="n">
        <v>0.7298611111111111</v>
      </c>
      <c r="AQ361" s="15" t="n">
        <v>0.7381944444444445</v>
      </c>
      <c r="AR361" s="15" t="n">
        <v>0.7388888888888889</v>
      </c>
      <c r="AS361" s="15" t="n">
        <v>0.7409722222222223</v>
      </c>
      <c r="AT361" s="15" t="n">
        <v>0.7388888888888889</v>
      </c>
      <c r="AU361" s="15" t="n">
        <v>0.7354166666666667</v>
      </c>
      <c r="AV361" s="15" t="n">
        <v>0.7381944444444445</v>
      </c>
      <c r="AW361" s="15" t="n">
        <v>0.7409722222222223</v>
      </c>
      <c r="AX361" s="15" t="n">
        <v>0.75625</v>
      </c>
    </row>
    <row r="362">
      <c r="A362" s="14" t="n">
        <v>46381</v>
      </c>
      <c r="B362" s="15" t="n">
        <v>0.6923611111111111</v>
      </c>
      <c r="C362" s="15" t="n">
        <v>0.6798611111111111</v>
      </c>
      <c r="D362" s="15" t="n">
        <v>0.6979166666666666</v>
      </c>
      <c r="E362" s="15" t="n">
        <v>0.6993055555555555</v>
      </c>
      <c r="F362" s="15" t="n">
        <v>0.7020833333333333</v>
      </c>
      <c r="G362" s="15" t="n">
        <v>0.7020833333333333</v>
      </c>
      <c r="H362" s="15" t="n">
        <v>0.7034722222222223</v>
      </c>
      <c r="I362" s="15" t="n">
        <v>0.7041666666666667</v>
      </c>
      <c r="J362" s="15" t="n">
        <v>0.70625</v>
      </c>
      <c r="K362" s="15" t="n">
        <v>0.7076388888888889</v>
      </c>
      <c r="L362" s="15" t="n">
        <v>0.7104166666666667</v>
      </c>
      <c r="M362" s="15" t="n">
        <v>0.7097222222222223</v>
      </c>
      <c r="N362" s="15" t="n">
        <v>0.7083333333333334</v>
      </c>
      <c r="O362" s="15" t="n">
        <v>0.7097222222222223</v>
      </c>
      <c r="P362" s="15" t="n">
        <v>0.7152777777777778</v>
      </c>
      <c r="Q362" s="15" t="n">
        <v>0.7104166666666667</v>
      </c>
      <c r="R362" s="15" t="n">
        <v>0.7076388888888889</v>
      </c>
      <c r="S362" s="15" t="n">
        <v>0.7152777777777778</v>
      </c>
      <c r="T362" s="15" t="n">
        <v>0.7166666666666667</v>
      </c>
      <c r="U362" s="15" t="n">
        <v>0.71875</v>
      </c>
      <c r="V362" s="15" t="n">
        <v>0.7125</v>
      </c>
      <c r="W362" s="15" t="n">
        <v>0.7125</v>
      </c>
      <c r="X362" s="15" t="n">
        <v>0.7180555555555556</v>
      </c>
      <c r="Y362" s="15" t="n">
        <v>0.7145833333333333</v>
      </c>
      <c r="Z362" s="15" t="n">
        <v>0.7180555555555556</v>
      </c>
      <c r="AA362" s="15" t="n">
        <v>0.7201388888888889</v>
      </c>
      <c r="AB362" s="15" t="n">
        <v>0.7215277777777778</v>
      </c>
      <c r="AC362" s="15" t="n">
        <v>0.7215277777777778</v>
      </c>
      <c r="AD362" s="15" t="n">
        <v>0.7229166666666667</v>
      </c>
      <c r="AE362" s="15" t="n">
        <v>0.7236111111111111</v>
      </c>
      <c r="AF362" s="15" t="n">
        <v>0.7222222222222222</v>
      </c>
      <c r="AG362" s="15" t="n">
        <v>0.7243055555555555</v>
      </c>
      <c r="AH362" s="15" t="n">
        <v>0.725</v>
      </c>
      <c r="AI362" s="15" t="n">
        <v>0.7284722222222222</v>
      </c>
      <c r="AJ362" s="15" t="n">
        <v>0.7270833333333333</v>
      </c>
      <c r="AK362" s="15" t="n">
        <v>0.7319444444444444</v>
      </c>
      <c r="AL362" s="15" t="n">
        <v>0.7347222222222223</v>
      </c>
      <c r="AM362" s="15" t="n">
        <v>0.7263888888888889</v>
      </c>
      <c r="AN362" s="15" t="n">
        <v>0.7270833333333333</v>
      </c>
      <c r="AO362" s="15" t="n">
        <v>0.7319444444444444</v>
      </c>
      <c r="AP362" s="15" t="n">
        <v>0.7298611111111111</v>
      </c>
      <c r="AQ362" s="15" t="n">
        <v>0.7388888888888889</v>
      </c>
      <c r="AR362" s="15" t="n">
        <v>0.7395833333333334</v>
      </c>
      <c r="AS362" s="15" t="n">
        <v>0.7416666666666667</v>
      </c>
      <c r="AT362" s="15" t="n">
        <v>0.7388888888888889</v>
      </c>
      <c r="AU362" s="15" t="n">
        <v>0.7361111111111112</v>
      </c>
      <c r="AV362" s="15" t="n">
        <v>0.7381944444444445</v>
      </c>
      <c r="AW362" s="15" t="n">
        <v>0.7409722222222223</v>
      </c>
      <c r="AX362" s="15" t="n">
        <v>0.7569444444444444</v>
      </c>
    </row>
    <row r="363">
      <c r="A363" s="14" t="n">
        <v>46382</v>
      </c>
      <c r="B363" s="15" t="n">
        <v>0.6930555555555555</v>
      </c>
      <c r="C363" s="15" t="n">
        <v>0.6805555555555556</v>
      </c>
      <c r="D363" s="15" t="n">
        <v>0.6986111111111111</v>
      </c>
      <c r="E363" s="15" t="n">
        <v>0.6993055555555555</v>
      </c>
      <c r="F363" s="15" t="n">
        <v>0.7027777777777777</v>
      </c>
      <c r="G363" s="15" t="n">
        <v>0.7020833333333333</v>
      </c>
      <c r="H363" s="15" t="n">
        <v>0.7041666666666667</v>
      </c>
      <c r="I363" s="15" t="n">
        <v>0.7048611111111112</v>
      </c>
      <c r="J363" s="15" t="n">
        <v>0.7069444444444445</v>
      </c>
      <c r="K363" s="15" t="n">
        <v>0.7083333333333334</v>
      </c>
      <c r="L363" s="15" t="n">
        <v>0.7104166666666667</v>
      </c>
      <c r="M363" s="15" t="n">
        <v>0.7097222222222223</v>
      </c>
      <c r="N363" s="15" t="n">
        <v>0.7090277777777778</v>
      </c>
      <c r="O363" s="15" t="n">
        <v>0.7097222222222223</v>
      </c>
      <c r="P363" s="15" t="n">
        <v>0.7152777777777778</v>
      </c>
      <c r="Q363" s="15" t="n">
        <v>0.7104166666666667</v>
      </c>
      <c r="R363" s="15" t="n">
        <v>0.7083333333333334</v>
      </c>
      <c r="S363" s="15" t="n">
        <v>0.7152777777777778</v>
      </c>
      <c r="T363" s="15" t="n">
        <v>0.7173611111111111</v>
      </c>
      <c r="U363" s="15" t="n">
        <v>0.7194444444444444</v>
      </c>
      <c r="V363" s="15" t="n">
        <v>0.7131944444444445</v>
      </c>
      <c r="W363" s="15" t="n">
        <v>0.7125</v>
      </c>
      <c r="X363" s="15" t="n">
        <v>0.71875</v>
      </c>
      <c r="Y363" s="15" t="n">
        <v>0.7145833333333333</v>
      </c>
      <c r="Z363" s="15" t="n">
        <v>0.71875</v>
      </c>
      <c r="AA363" s="15" t="n">
        <v>0.7201388888888889</v>
      </c>
      <c r="AB363" s="15" t="n">
        <v>0.7215277777777778</v>
      </c>
      <c r="AC363" s="15" t="n">
        <v>0.7222222222222222</v>
      </c>
      <c r="AD363" s="15" t="n">
        <v>0.7236111111111111</v>
      </c>
      <c r="AE363" s="15" t="n">
        <v>0.7243055555555555</v>
      </c>
      <c r="AF363" s="15" t="n">
        <v>0.7222222222222222</v>
      </c>
      <c r="AG363" s="15" t="n">
        <v>0.725</v>
      </c>
      <c r="AH363" s="15" t="n">
        <v>0.7256944444444444</v>
      </c>
      <c r="AI363" s="15" t="n">
        <v>0.7291666666666666</v>
      </c>
      <c r="AJ363" s="15" t="n">
        <v>0.7277777777777777</v>
      </c>
      <c r="AK363" s="15" t="n">
        <v>0.7319444444444444</v>
      </c>
      <c r="AL363" s="15" t="n">
        <v>0.7354166666666667</v>
      </c>
      <c r="AM363" s="15" t="n">
        <v>0.7270833333333333</v>
      </c>
      <c r="AN363" s="15" t="n">
        <v>0.7277777777777777</v>
      </c>
      <c r="AO363" s="15" t="n">
        <v>0.7319444444444444</v>
      </c>
      <c r="AP363" s="15" t="n">
        <v>0.7305555555555555</v>
      </c>
      <c r="AQ363" s="15" t="n">
        <v>0.7388888888888889</v>
      </c>
      <c r="AR363" s="15" t="n">
        <v>0.7395833333333334</v>
      </c>
      <c r="AS363" s="15" t="n">
        <v>0.7416666666666667</v>
      </c>
      <c r="AT363" s="15" t="n">
        <v>0.7395833333333334</v>
      </c>
      <c r="AU363" s="15" t="n">
        <v>0.7361111111111112</v>
      </c>
      <c r="AV363" s="15" t="n">
        <v>0.7388888888888889</v>
      </c>
      <c r="AW363" s="15" t="n">
        <v>0.7416666666666667</v>
      </c>
      <c r="AX363" s="15" t="n">
        <v>0.7569444444444444</v>
      </c>
    </row>
    <row r="364">
      <c r="A364" s="14" t="n">
        <v>46383</v>
      </c>
      <c r="B364" s="15" t="n">
        <v>0.6930555555555555</v>
      </c>
      <c r="C364" s="15" t="n">
        <v>0.68125</v>
      </c>
      <c r="D364" s="15" t="n">
        <v>0.6993055555555555</v>
      </c>
      <c r="E364" s="15" t="n">
        <v>0.7</v>
      </c>
      <c r="F364" s="15" t="n">
        <v>0.7027777777777777</v>
      </c>
      <c r="G364" s="15" t="n">
        <v>0.7027777777777777</v>
      </c>
      <c r="H364" s="15" t="n">
        <v>0.7048611111111112</v>
      </c>
      <c r="I364" s="15" t="n">
        <v>0.7048611111111112</v>
      </c>
      <c r="J364" s="15" t="n">
        <v>0.7069444444444445</v>
      </c>
      <c r="K364" s="15" t="n">
        <v>0.7083333333333334</v>
      </c>
      <c r="L364" s="15" t="n">
        <v>0.7111111111111111</v>
      </c>
      <c r="M364" s="15" t="n">
        <v>0.7104166666666667</v>
      </c>
      <c r="N364" s="15" t="n">
        <v>0.7097222222222223</v>
      </c>
      <c r="O364" s="15" t="n">
        <v>0.7104166666666667</v>
      </c>
      <c r="P364" s="15" t="n">
        <v>0.7159722222222222</v>
      </c>
      <c r="Q364" s="15" t="n">
        <v>0.7111111111111111</v>
      </c>
      <c r="R364" s="15" t="n">
        <v>0.7090277777777778</v>
      </c>
      <c r="S364" s="15" t="n">
        <v>0.7159722222222222</v>
      </c>
      <c r="T364" s="15" t="n">
        <v>0.7173611111111111</v>
      </c>
      <c r="U364" s="15" t="n">
        <v>0.7194444444444444</v>
      </c>
      <c r="V364" s="15" t="n">
        <v>0.7138888888888889</v>
      </c>
      <c r="W364" s="15" t="n">
        <v>0.7131944444444445</v>
      </c>
      <c r="X364" s="15" t="n">
        <v>0.71875</v>
      </c>
      <c r="Y364" s="15" t="n">
        <v>0.7152777777777778</v>
      </c>
      <c r="Z364" s="15" t="n">
        <v>0.71875</v>
      </c>
      <c r="AA364" s="15" t="n">
        <v>0.7208333333333333</v>
      </c>
      <c r="AB364" s="15" t="n">
        <v>0.7222222222222222</v>
      </c>
      <c r="AC364" s="15" t="n">
        <v>0.7222222222222222</v>
      </c>
      <c r="AD364" s="15" t="n">
        <v>0.7236111111111111</v>
      </c>
      <c r="AE364" s="15" t="n">
        <v>0.7243055555555555</v>
      </c>
      <c r="AF364" s="15" t="n">
        <v>0.7229166666666667</v>
      </c>
      <c r="AG364" s="15" t="n">
        <v>0.725</v>
      </c>
      <c r="AH364" s="15" t="n">
        <v>0.7256944444444444</v>
      </c>
      <c r="AI364" s="15" t="n">
        <v>0.7291666666666666</v>
      </c>
      <c r="AJ364" s="15" t="n">
        <v>0.7277777777777777</v>
      </c>
      <c r="AK364" s="15" t="n">
        <v>0.7326388888888888</v>
      </c>
      <c r="AL364" s="15" t="n">
        <v>0.7354166666666667</v>
      </c>
      <c r="AM364" s="15" t="n">
        <v>0.7270833333333333</v>
      </c>
      <c r="AN364" s="15" t="n">
        <v>0.7284722222222222</v>
      </c>
      <c r="AO364" s="15" t="n">
        <v>0.7326388888888888</v>
      </c>
      <c r="AP364" s="15" t="n">
        <v>0.7305555555555555</v>
      </c>
      <c r="AQ364" s="15" t="n">
        <v>0.7395833333333334</v>
      </c>
      <c r="AR364" s="15" t="n">
        <v>0.7402777777777778</v>
      </c>
      <c r="AS364" s="15" t="n">
        <v>0.7423611111111111</v>
      </c>
      <c r="AT364" s="15" t="n">
        <v>0.7395833333333334</v>
      </c>
      <c r="AU364" s="15" t="n">
        <v>0.7368055555555556</v>
      </c>
      <c r="AV364" s="15" t="n">
        <v>0.7388888888888889</v>
      </c>
      <c r="AW364" s="15" t="n">
        <v>0.7423611111111111</v>
      </c>
      <c r="AX364" s="15" t="n">
        <v>0.7576388888888889</v>
      </c>
    </row>
    <row r="365">
      <c r="A365" s="14" t="n">
        <v>46384</v>
      </c>
      <c r="B365" s="15" t="n">
        <v>0.69375</v>
      </c>
      <c r="C365" s="15" t="n">
        <v>0.68125</v>
      </c>
      <c r="D365" s="15" t="n">
        <v>0.6993055555555555</v>
      </c>
      <c r="E365" s="15" t="n">
        <v>0.7006944444444444</v>
      </c>
      <c r="F365" s="15" t="n">
        <v>0.7034722222222223</v>
      </c>
      <c r="G365" s="15" t="n">
        <v>0.7034722222222223</v>
      </c>
      <c r="H365" s="15" t="n">
        <v>0.7048611111111112</v>
      </c>
      <c r="I365" s="15" t="n">
        <v>0.7055555555555556</v>
      </c>
      <c r="J365" s="15" t="n">
        <v>0.7076388888888889</v>
      </c>
      <c r="K365" s="15" t="n">
        <v>0.7090277777777778</v>
      </c>
      <c r="L365" s="15" t="n">
        <v>0.7118055555555556</v>
      </c>
      <c r="M365" s="15" t="n">
        <v>0.7111111111111111</v>
      </c>
      <c r="N365" s="15" t="n">
        <v>0.7097222222222223</v>
      </c>
      <c r="O365" s="15" t="n">
        <v>0.7111111111111111</v>
      </c>
      <c r="P365" s="15" t="n">
        <v>0.7166666666666667</v>
      </c>
      <c r="Q365" s="15" t="n">
        <v>0.7111111111111111</v>
      </c>
      <c r="R365" s="15" t="n">
        <v>0.7090277777777778</v>
      </c>
      <c r="S365" s="15" t="n">
        <v>0.7159722222222222</v>
      </c>
      <c r="T365" s="15" t="n">
        <v>0.7180555555555556</v>
      </c>
      <c r="U365" s="15" t="n">
        <v>0.7201388888888889</v>
      </c>
      <c r="V365" s="15" t="n">
        <v>0.7138888888888889</v>
      </c>
      <c r="W365" s="15" t="n">
        <v>0.7138888888888889</v>
      </c>
      <c r="X365" s="15" t="n">
        <v>0.7194444444444444</v>
      </c>
      <c r="Y365" s="15" t="n">
        <v>0.7159722222222222</v>
      </c>
      <c r="Z365" s="15" t="n">
        <v>0.7194444444444444</v>
      </c>
      <c r="AA365" s="15" t="n">
        <v>0.7215277777777778</v>
      </c>
      <c r="AB365" s="15" t="n">
        <v>0.7229166666666667</v>
      </c>
      <c r="AC365" s="15" t="n">
        <v>0.7229166666666667</v>
      </c>
      <c r="AD365" s="15" t="n">
        <v>0.7243055555555555</v>
      </c>
      <c r="AE365" s="15" t="n">
        <v>0.725</v>
      </c>
      <c r="AF365" s="15" t="n">
        <v>0.7229166666666667</v>
      </c>
      <c r="AG365" s="15" t="n">
        <v>0.7256944444444444</v>
      </c>
      <c r="AH365" s="15" t="n">
        <v>0.7263888888888889</v>
      </c>
      <c r="AI365" s="15" t="n">
        <v>0.7298611111111111</v>
      </c>
      <c r="AJ365" s="15" t="n">
        <v>0.7284722222222222</v>
      </c>
      <c r="AK365" s="15" t="n">
        <v>0.7333333333333333</v>
      </c>
      <c r="AL365" s="15" t="n">
        <v>0.7361111111111112</v>
      </c>
      <c r="AM365" s="15" t="n">
        <v>0.7277777777777777</v>
      </c>
      <c r="AN365" s="15" t="n">
        <v>0.7284722222222222</v>
      </c>
      <c r="AO365" s="15" t="n">
        <v>0.7333333333333333</v>
      </c>
      <c r="AP365" s="15" t="n">
        <v>0.73125</v>
      </c>
      <c r="AQ365" s="15" t="n">
        <v>0.7402777777777778</v>
      </c>
      <c r="AR365" s="15" t="n">
        <v>0.7409722222222223</v>
      </c>
      <c r="AS365" s="15" t="n">
        <v>0.7423611111111111</v>
      </c>
      <c r="AT365" s="15" t="n">
        <v>0.7402777777777778</v>
      </c>
      <c r="AU365" s="15" t="n">
        <v>0.7368055555555556</v>
      </c>
      <c r="AV365" s="15" t="n">
        <v>0.7395833333333334</v>
      </c>
      <c r="AW365" s="15" t="n">
        <v>0.7423611111111111</v>
      </c>
      <c r="AX365" s="15" t="n">
        <v>0.7576388888888889</v>
      </c>
    </row>
    <row r="366">
      <c r="A366" s="14" t="n">
        <v>46385</v>
      </c>
      <c r="B366" s="15" t="n">
        <v>0.6944444444444444</v>
      </c>
      <c r="C366" s="15" t="n">
        <v>0.6819444444444445</v>
      </c>
      <c r="D366" s="15" t="n">
        <v>0.7</v>
      </c>
      <c r="E366" s="15" t="n">
        <v>0.7006944444444444</v>
      </c>
      <c r="F366" s="15" t="n">
        <v>0.7041666666666667</v>
      </c>
      <c r="G366" s="15" t="n">
        <v>0.7034722222222223</v>
      </c>
      <c r="H366" s="15" t="n">
        <v>0.7055555555555556</v>
      </c>
      <c r="I366" s="15" t="n">
        <v>0.70625</v>
      </c>
      <c r="J366" s="15" t="n">
        <v>0.7083333333333334</v>
      </c>
      <c r="K366" s="15" t="n">
        <v>0.7097222222222223</v>
      </c>
      <c r="L366" s="15" t="n">
        <v>0.7118055555555556</v>
      </c>
      <c r="M366" s="15" t="n">
        <v>0.7111111111111111</v>
      </c>
      <c r="N366" s="15" t="n">
        <v>0.7104166666666667</v>
      </c>
      <c r="O366" s="15" t="n">
        <v>0.7111111111111111</v>
      </c>
      <c r="P366" s="15" t="n">
        <v>0.7166666666666667</v>
      </c>
      <c r="Q366" s="15" t="n">
        <v>0.7118055555555556</v>
      </c>
      <c r="R366" s="15" t="n">
        <v>0.7097222222222223</v>
      </c>
      <c r="S366" s="15" t="n">
        <v>0.7166666666666667</v>
      </c>
      <c r="T366" s="15" t="n">
        <v>0.71875</v>
      </c>
      <c r="U366" s="15" t="n">
        <v>0.7208333333333333</v>
      </c>
      <c r="V366" s="15" t="n">
        <v>0.7145833333333333</v>
      </c>
      <c r="W366" s="15" t="n">
        <v>0.7138888888888889</v>
      </c>
      <c r="X366" s="15" t="n">
        <v>0.7201388888888889</v>
      </c>
      <c r="Y366" s="15" t="n">
        <v>0.7159722222222222</v>
      </c>
      <c r="Z366" s="15" t="n">
        <v>0.7201388888888889</v>
      </c>
      <c r="AA366" s="15" t="n">
        <v>0.7215277777777778</v>
      </c>
      <c r="AB366" s="15" t="n">
        <v>0.7229166666666667</v>
      </c>
      <c r="AC366" s="15" t="n">
        <v>0.7236111111111111</v>
      </c>
      <c r="AD366" s="15" t="n">
        <v>0.725</v>
      </c>
      <c r="AE366" s="15" t="n">
        <v>0.7256944444444444</v>
      </c>
      <c r="AF366" s="15" t="n">
        <v>0.7236111111111111</v>
      </c>
      <c r="AG366" s="15" t="n">
        <v>0.7263888888888889</v>
      </c>
      <c r="AH366" s="15" t="n">
        <v>0.7270833333333333</v>
      </c>
      <c r="AI366" s="15" t="n">
        <v>0.7305555555555555</v>
      </c>
      <c r="AJ366" s="15" t="n">
        <v>0.7291666666666666</v>
      </c>
      <c r="AK366" s="15" t="n">
        <v>0.7333333333333333</v>
      </c>
      <c r="AL366" s="15" t="n">
        <v>0.7368055555555556</v>
      </c>
      <c r="AM366" s="15" t="n">
        <v>0.7284722222222222</v>
      </c>
      <c r="AN366" s="15" t="n">
        <v>0.7291666666666666</v>
      </c>
      <c r="AO366" s="15" t="n">
        <v>0.7333333333333333</v>
      </c>
      <c r="AP366" s="15" t="n">
        <v>0.7319444444444444</v>
      </c>
      <c r="AQ366" s="15" t="n">
        <v>0.7402777777777778</v>
      </c>
      <c r="AR366" s="15" t="n">
        <v>0.7409722222222223</v>
      </c>
      <c r="AS366" s="15" t="n">
        <v>0.7430555555555556</v>
      </c>
      <c r="AT366" s="15" t="n">
        <v>0.7409722222222223</v>
      </c>
      <c r="AU366" s="15" t="n">
        <v>0.7375</v>
      </c>
      <c r="AV366" s="15" t="n">
        <v>0.7402777777777778</v>
      </c>
      <c r="AW366" s="15" t="n">
        <v>0.7430555555555556</v>
      </c>
      <c r="AX366" s="15" t="n">
        <v>0.7583333333333333</v>
      </c>
    </row>
    <row r="367">
      <c r="A367" s="14" t="n">
        <v>46386</v>
      </c>
      <c r="B367" s="15" t="n">
        <v>0.6944444444444444</v>
      </c>
      <c r="C367" s="15" t="n">
        <v>0.6826388888888889</v>
      </c>
      <c r="D367" s="15" t="n">
        <v>0.7006944444444444</v>
      </c>
      <c r="E367" s="15" t="n">
        <v>0.7013888888888888</v>
      </c>
      <c r="F367" s="15" t="n">
        <v>0.7048611111111112</v>
      </c>
      <c r="G367" s="15" t="n">
        <v>0.7041666666666667</v>
      </c>
      <c r="H367" s="15" t="n">
        <v>0.70625</v>
      </c>
      <c r="I367" s="15" t="n">
        <v>0.70625</v>
      </c>
      <c r="J367" s="15" t="n">
        <v>0.7083333333333334</v>
      </c>
      <c r="K367" s="15" t="n">
        <v>0.7097222222222223</v>
      </c>
      <c r="L367" s="15" t="n">
        <v>0.7125</v>
      </c>
      <c r="M367" s="15" t="n">
        <v>0.7118055555555556</v>
      </c>
      <c r="N367" s="15" t="n">
        <v>0.7111111111111111</v>
      </c>
      <c r="O367" s="15" t="n">
        <v>0.7118055555555556</v>
      </c>
      <c r="P367" s="15" t="n">
        <v>0.7173611111111111</v>
      </c>
      <c r="Q367" s="15" t="n">
        <v>0.7125</v>
      </c>
      <c r="R367" s="15" t="n">
        <v>0.7104166666666667</v>
      </c>
      <c r="S367" s="15" t="n">
        <v>0.7173611111111111</v>
      </c>
      <c r="T367" s="15" t="n">
        <v>0.71875</v>
      </c>
      <c r="U367" s="15" t="n">
        <v>0.7208333333333333</v>
      </c>
      <c r="V367" s="15" t="n">
        <v>0.7152777777777778</v>
      </c>
      <c r="W367" s="15" t="n">
        <v>0.7145833333333333</v>
      </c>
      <c r="X367" s="15" t="n">
        <v>0.7201388888888889</v>
      </c>
      <c r="Y367" s="15" t="n">
        <v>0.7166666666666667</v>
      </c>
      <c r="Z367" s="15" t="n">
        <v>0.7201388888888889</v>
      </c>
      <c r="AA367" s="15" t="n">
        <v>0.7222222222222222</v>
      </c>
      <c r="AB367" s="15" t="n">
        <v>0.7236111111111111</v>
      </c>
      <c r="AC367" s="15" t="n">
        <v>0.7236111111111111</v>
      </c>
      <c r="AD367" s="15" t="n">
        <v>0.725</v>
      </c>
      <c r="AE367" s="15" t="n">
        <v>0.7256944444444444</v>
      </c>
      <c r="AF367" s="15" t="n">
        <v>0.7243055555555555</v>
      </c>
      <c r="AG367" s="15" t="n">
        <v>0.7263888888888889</v>
      </c>
      <c r="AH367" s="15" t="n">
        <v>0.7270833333333333</v>
      </c>
      <c r="AI367" s="15" t="n">
        <v>0.7305555555555555</v>
      </c>
      <c r="AJ367" s="15" t="n">
        <v>0.7291666666666666</v>
      </c>
      <c r="AK367" s="15" t="n">
        <v>0.7340277777777777</v>
      </c>
      <c r="AL367" s="15" t="n">
        <v>0.7368055555555556</v>
      </c>
      <c r="AM367" s="15" t="n">
        <v>0.7284722222222222</v>
      </c>
      <c r="AN367" s="15" t="n">
        <v>0.7298611111111111</v>
      </c>
      <c r="AO367" s="15" t="n">
        <v>0.7340277777777777</v>
      </c>
      <c r="AP367" s="15" t="n">
        <v>0.7319444444444444</v>
      </c>
      <c r="AQ367" s="15" t="n">
        <v>0.7409722222222223</v>
      </c>
      <c r="AR367" s="15" t="n">
        <v>0.7416666666666667</v>
      </c>
      <c r="AS367" s="15" t="n">
        <v>0.74375</v>
      </c>
      <c r="AT367" s="15" t="n">
        <v>0.7409722222222223</v>
      </c>
      <c r="AU367" s="15" t="n">
        <v>0.7381944444444445</v>
      </c>
      <c r="AV367" s="15" t="n">
        <v>0.7402777777777778</v>
      </c>
      <c r="AW367" s="15" t="n">
        <v>0.7430555555555556</v>
      </c>
      <c r="AX367" s="15" t="n">
        <v>0.7590277777777777</v>
      </c>
    </row>
    <row r="368">
      <c r="A368" s="14" t="n">
        <v>46387</v>
      </c>
      <c r="B368" s="15" t="n">
        <v>0.6951388888888889</v>
      </c>
      <c r="C368" s="15" t="n">
        <v>0.6833333333333333</v>
      </c>
      <c r="D368" s="15" t="n">
        <v>0.7013888888888888</v>
      </c>
      <c r="E368" s="15" t="n">
        <v>0.7020833333333333</v>
      </c>
      <c r="F368" s="15" t="n">
        <v>0.7048611111111112</v>
      </c>
      <c r="G368" s="15" t="n">
        <v>0.7048611111111112</v>
      </c>
      <c r="H368" s="15" t="n">
        <v>0.70625</v>
      </c>
      <c r="I368" s="15" t="n">
        <v>0.7069444444444445</v>
      </c>
      <c r="J368" s="15" t="n">
        <v>0.7090277777777778</v>
      </c>
      <c r="K368" s="15" t="n">
        <v>0.7104166666666667</v>
      </c>
      <c r="L368" s="15" t="n">
        <v>0.7131944444444445</v>
      </c>
      <c r="M368" s="15" t="n">
        <v>0.7125</v>
      </c>
      <c r="N368" s="15" t="n">
        <v>0.7111111111111111</v>
      </c>
      <c r="O368" s="15" t="n">
        <v>0.7125</v>
      </c>
      <c r="P368" s="15" t="n">
        <v>0.7173611111111111</v>
      </c>
      <c r="Q368" s="15" t="n">
        <v>0.7131944444444445</v>
      </c>
      <c r="R368" s="15" t="n">
        <v>0.7104166666666667</v>
      </c>
      <c r="S368" s="15" t="n">
        <v>0.7180555555555556</v>
      </c>
      <c r="T368" s="15" t="n">
        <v>0.7194444444444444</v>
      </c>
      <c r="U368" s="15" t="n">
        <v>0.7215277777777778</v>
      </c>
      <c r="V368" s="15" t="n">
        <v>0.7152777777777778</v>
      </c>
      <c r="W368" s="15" t="n">
        <v>0.7152777777777778</v>
      </c>
      <c r="X368" s="15" t="n">
        <v>0.7208333333333333</v>
      </c>
      <c r="Y368" s="15" t="n">
        <v>0.7173611111111111</v>
      </c>
      <c r="Z368" s="15" t="n">
        <v>0.7208333333333333</v>
      </c>
      <c r="AA368" s="15" t="n">
        <v>0.7229166666666667</v>
      </c>
      <c r="AB368" s="15" t="n">
        <v>0.7243055555555555</v>
      </c>
      <c r="AC368" s="15" t="n">
        <v>0.7243055555555555</v>
      </c>
      <c r="AD368" s="15" t="n">
        <v>0.7256944444444444</v>
      </c>
      <c r="AE368" s="15" t="n">
        <v>0.7263888888888889</v>
      </c>
      <c r="AF368" s="15" t="n">
        <v>0.7243055555555555</v>
      </c>
      <c r="AG368" s="15" t="n">
        <v>0.7270833333333333</v>
      </c>
      <c r="AH368" s="15" t="n">
        <v>0.7277777777777777</v>
      </c>
      <c r="AI368" s="15" t="n">
        <v>0.73125</v>
      </c>
      <c r="AJ368" s="15" t="n">
        <v>0.7298611111111111</v>
      </c>
      <c r="AK368" s="15" t="n">
        <v>0.7347222222222223</v>
      </c>
      <c r="AL368" s="15" t="n">
        <v>0.7375</v>
      </c>
      <c r="AM368" s="15" t="n">
        <v>0.7291666666666666</v>
      </c>
      <c r="AN368" s="15" t="n">
        <v>0.7298611111111111</v>
      </c>
      <c r="AO368" s="15" t="n">
        <v>0.7347222222222223</v>
      </c>
      <c r="AP368" s="15" t="n">
        <v>0.7326388888888888</v>
      </c>
      <c r="AQ368" s="15" t="n">
        <v>0.7416666666666667</v>
      </c>
      <c r="AR368" s="15" t="n">
        <v>0.7423611111111111</v>
      </c>
      <c r="AS368" s="15" t="n">
        <v>0.74375</v>
      </c>
      <c r="AT368" s="15" t="n">
        <v>0.7416666666666667</v>
      </c>
      <c r="AU368" s="15" t="n">
        <v>0.7381944444444445</v>
      </c>
      <c r="AV368" s="15" t="n">
        <v>0.7409722222222223</v>
      </c>
      <c r="AW368" s="15" t="n">
        <v>0.74375</v>
      </c>
      <c r="AX368" s="15" t="n">
        <v>0.7590277777777777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</cols>
  <sheetData>
    <row r="1">
      <c r="A1" s="2" t="inlineStr">
        <is>
          <t>平日に数えない日。祝日は内閣府のCSV、年末年始は12月29日〜1月3日にした</t>
        </is>
      </c>
    </row>
    <row r="3">
      <c r="A3" s="11" t="inlineStr">
        <is>
          <t>日付</t>
        </is>
      </c>
      <c r="B3" s="11" t="inlineStr">
        <is>
          <t>名前</t>
        </is>
      </c>
    </row>
    <row r="4">
      <c r="A4" s="20" t="n">
        <v>46023</v>
      </c>
      <c r="B4" s="21" t="inlineStr">
        <is>
          <t>元日</t>
        </is>
      </c>
    </row>
    <row r="5">
      <c r="A5" s="20" t="n">
        <v>46024</v>
      </c>
      <c r="B5" s="21" t="inlineStr">
        <is>
          <t>年末年始</t>
        </is>
      </c>
    </row>
    <row r="6">
      <c r="A6" s="20" t="n">
        <v>46025</v>
      </c>
      <c r="B6" s="21" t="inlineStr">
        <is>
          <t>年末年始</t>
        </is>
      </c>
    </row>
    <row r="7">
      <c r="A7" s="20" t="n">
        <v>46034</v>
      </c>
      <c r="B7" s="21" t="inlineStr">
        <is>
          <t>成人の日</t>
        </is>
      </c>
    </row>
    <row r="8">
      <c r="A8" s="20" t="n">
        <v>46064</v>
      </c>
      <c r="B8" s="21" t="inlineStr">
        <is>
          <t>建国記念の日</t>
        </is>
      </c>
    </row>
    <row r="9">
      <c r="A9" s="20" t="n">
        <v>46076</v>
      </c>
      <c r="B9" s="21" t="inlineStr">
        <is>
          <t>天皇誕生日</t>
        </is>
      </c>
    </row>
    <row r="10">
      <c r="A10" s="20" t="n">
        <v>46101</v>
      </c>
      <c r="B10" s="21" t="inlineStr">
        <is>
          <t>春分の日</t>
        </is>
      </c>
    </row>
    <row r="11">
      <c r="A11" s="20" t="n">
        <v>46141</v>
      </c>
      <c r="B11" s="21" t="inlineStr">
        <is>
          <t>昭和の日</t>
        </is>
      </c>
    </row>
    <row r="12">
      <c r="A12" s="20" t="n">
        <v>46145</v>
      </c>
      <c r="B12" s="21" t="inlineStr">
        <is>
          <t>憲法記念日</t>
        </is>
      </c>
    </row>
    <row r="13">
      <c r="A13" s="20" t="n">
        <v>46146</v>
      </c>
      <c r="B13" s="21" t="inlineStr">
        <is>
          <t>みどりの日</t>
        </is>
      </c>
    </row>
    <row r="14">
      <c r="A14" s="20" t="n">
        <v>46147</v>
      </c>
      <c r="B14" s="21" t="inlineStr">
        <is>
          <t>こどもの日</t>
        </is>
      </c>
    </row>
    <row r="15">
      <c r="A15" s="20" t="n">
        <v>46148</v>
      </c>
      <c r="B15" s="21" t="inlineStr">
        <is>
          <t>休日</t>
        </is>
      </c>
    </row>
    <row r="16">
      <c r="A16" s="20" t="n">
        <v>46223</v>
      </c>
      <c r="B16" s="21" t="inlineStr">
        <is>
          <t>海の日</t>
        </is>
      </c>
    </row>
    <row r="17">
      <c r="A17" s="20" t="n">
        <v>46245</v>
      </c>
      <c r="B17" s="21" t="inlineStr">
        <is>
          <t>山の日</t>
        </is>
      </c>
    </row>
    <row r="18">
      <c r="A18" s="20" t="n">
        <v>46286</v>
      </c>
      <c r="B18" s="21" t="inlineStr">
        <is>
          <t>敬老の日</t>
        </is>
      </c>
    </row>
    <row r="19">
      <c r="A19" s="20" t="n">
        <v>46287</v>
      </c>
      <c r="B19" s="21" t="inlineStr">
        <is>
          <t>休日</t>
        </is>
      </c>
    </row>
    <row r="20">
      <c r="A20" s="20" t="n">
        <v>46288</v>
      </c>
      <c r="B20" s="21" t="inlineStr">
        <is>
          <t>秋分の日</t>
        </is>
      </c>
    </row>
    <row r="21">
      <c r="A21" s="20" t="n">
        <v>46307</v>
      </c>
      <c r="B21" s="21" t="inlineStr">
        <is>
          <t>スポーツの日</t>
        </is>
      </c>
    </row>
    <row r="22">
      <c r="A22" s="20" t="n">
        <v>46329</v>
      </c>
      <c r="B22" s="21" t="inlineStr">
        <is>
          <t>文化の日</t>
        </is>
      </c>
    </row>
    <row r="23">
      <c r="A23" s="20" t="n">
        <v>46349</v>
      </c>
      <c r="B23" s="21" t="inlineStr">
        <is>
          <t>勤労感謝の日</t>
        </is>
      </c>
    </row>
    <row r="24">
      <c r="A24" s="20" t="n">
        <v>46385</v>
      </c>
      <c r="B24" s="21" t="inlineStr">
        <is>
          <t>年末年始</t>
        </is>
      </c>
    </row>
    <row r="25">
      <c r="A25" s="20" t="n">
        <v>46386</v>
      </c>
      <c r="B25" s="21" t="inlineStr">
        <is>
          <t>年末年始</t>
        </is>
      </c>
    </row>
    <row r="26">
      <c r="A26" s="20" t="n">
        <v>46387</v>
      </c>
      <c r="B26" s="21" t="inlineStr">
        <is>
          <t>年末年始</t>
        </is>
      </c>
    </row>
    <row r="27">
      <c r="A27" s="20" t="n"/>
      <c r="B27" s="21" t="n"/>
    </row>
    <row r="28">
      <c r="A28" s="20" t="n"/>
      <c r="B28" s="21" t="n"/>
    </row>
    <row r="29">
      <c r="A29" s="20" t="n"/>
      <c r="B29" s="21" t="n"/>
    </row>
    <row r="30">
      <c r="A30" s="20" t="n"/>
      <c r="B30" s="21" t="n"/>
    </row>
    <row r="31">
      <c r="A31" s="20" t="n"/>
      <c r="B31" s="21" t="n"/>
    </row>
    <row r="32">
      <c r="A32" s="20" t="n"/>
      <c r="B32" s="21" t="n"/>
    </row>
    <row r="33">
      <c r="A33" s="20" t="n"/>
      <c r="B33" s="21" t="n"/>
    </row>
    <row r="34">
      <c r="A34" s="20" t="n"/>
      <c r="B34" s="21" t="n"/>
    </row>
    <row r="35">
      <c r="A35" s="20" t="n"/>
      <c r="B35" s="21" t="n"/>
    </row>
    <row r="36">
      <c r="A36" s="20" t="n"/>
      <c r="B36" s="21" t="n"/>
    </row>
    <row r="37">
      <c r="A37" s="20" t="n"/>
      <c r="B37" s="21" t="n"/>
    </row>
    <row r="38">
      <c r="A38" s="20" t="n"/>
      <c r="B38" s="21" t="n"/>
    </row>
    <row r="39">
      <c r="A39" s="20" t="n"/>
      <c r="B39" s="21" t="n"/>
    </row>
    <row r="40">
      <c r="A40" s="20" t="n"/>
      <c r="B40" s="21" t="n"/>
    </row>
    <row r="41">
      <c r="A41" s="20" t="n"/>
      <c r="B41" s="21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1_判定 のB3で地点を、B4で退社する時刻を選ぶ。365日の右に「沈む前」「薄明」「暗い」が出て、上に日数が出る。</t>
        </is>
      </c>
    </row>
    <row r="4">
      <c r="A4" t="inlineStr">
        <is>
          <t>沈む前: 退社する時刻が日の入りより前。薄明: 日の入りは過ぎたが、常用薄明が終わる前。暗い: 常用薄明も終わった後。</t>
        </is>
      </c>
    </row>
    <row r="5">
      <c r="A5" t="inlineStr">
        <is>
          <t>日の入りは太陽の上辺が地平線に一致する時刻。常用薄明の終わりは太陽の中心が地平線の下6度になる時刻。</t>
        </is>
      </c>
    </row>
    <row r="6">
      <c r="A6" t="inlineStr">
        <is>
          <t>国立天文台は、市民薄明（常用薄明）を灯火なしで屋外の活動ができる目安としている。</t>
        </is>
      </c>
    </row>
    <row r="7">
      <c r="A7" t="inlineStr"/>
    </row>
    <row r="8">
      <c r="A8" t="inlineStr">
        <is>
          <t>時刻は分の値なので、ROUND(時刻*1440,0)で分に直してから比べている。退社する時刻と日の入りが同じ分なら「沈んだ後」に数える。</t>
        </is>
      </c>
    </row>
    <row r="9">
      <c r="A9" t="inlineStr">
        <is>
          <t>平日は、土日と6_休日に入れた日を除いた日。会社の休みがあれば6_休日の黄色の空き行に足す。</t>
        </is>
      </c>
    </row>
    <row r="10">
      <c r="A10" t="inlineStr"/>
    </row>
    <row r="11">
      <c r="A11" t="inlineStr">
        <is>
          <t>地点は暦計算室の49地点（各都道府県の代表地点と、根室と小笠原）。標高0mとして計算された値。</t>
        </is>
      </c>
    </row>
    <row r="12">
      <c r="A12" t="inlineStr">
        <is>
          <t>ビルや山で西の空がふさがれていれば、実際に日が見えなくなるのはこれより早い。</t>
        </is>
      </c>
    </row>
    <row r="13">
      <c r="A13" t="inlineStr">
        <is>
          <t>夏時刻は考えていない。</t>
        </is>
      </c>
    </row>
    <row r="14">
      <c r="A14" t="inlineStr"/>
    </row>
    <row r="15">
      <c r="A15" t="inlineStr">
        <is>
          <t>出典</t>
        </is>
      </c>
    </row>
    <row r="16">
      <c r="A16" t="inlineStr">
        <is>
          <t>国立天文台暦計算室 各地のこよみ 日の出入り https://eco.mtk.nao.ac.jp/koyomi/dni/</t>
        </is>
      </c>
    </row>
    <row r="17">
      <c r="A17" t="inlineStr">
        <is>
          <t>国立天文台暦計算室 こよみの計算（常用薄明） https://eco.mtk.nao.ac.jp/cgi-bin/koyomi/koyomix.cgi</t>
        </is>
      </c>
    </row>
    <row r="18">
      <c r="A18" t="inlineStr">
        <is>
          <t>国立天文台 質問3-2 どうなったときが「日の出」「日の入り」？もう真っ暗？ https://www.nao.ac.jp/faq/a0102.html</t>
        </is>
      </c>
    </row>
    <row r="19">
      <c r="A19" t="inlineStr">
        <is>
          <t>内閣府 国民の祝日 https://www8.cao.go.jp/chosei/shukujitsu/gaiyou.html</t>
        </is>
      </c>
    </row>
    <row r="20">
      <c r="A20" t="inlineStr">
        <is>
          <t>どれも2026年10月6日に確認。計算はMicrosoft 365のExcel（バージョン16）で確認、2026年10月6日。</t>
        </is>
      </c>
    </row>
    <row r="21">
      <c r="A21" t="inlineStr"/>
    </row>
    <row r="22">
      <c r="A22" t="inlineStr">
        <is>
          <t>shigotokata.com https://shigotokata.com/articles/teiji-hinoiri/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2026-10-06T09:22:56Z</dcterms:created>
  <dcterms:modified xmlns:dcterms="http://purl.org/dc/terms/" xmlns:xsi="http://www.w3.org/2001/XMLSchema-instance" xsi:type="dcterms:W3CDTF">2026-10-06T09:22:56Z</dcterms:modified>
</cp:coreProperties>
</file>